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99" activeTab="0"/>
  </bookViews>
  <sheets>
    <sheet name="текущий ремонт" sheetId="1" r:id="rId1"/>
    <sheet name="содержание" sheetId="2" r:id="rId2"/>
  </sheets>
  <definedNames>
    <definedName name="_xlnm.Print_Area" localSheetId="1">'содержание'!$A$1:$I$45</definedName>
    <definedName name="_xlnm.Print_Area" localSheetId="0">'текущий ремонт'!$A$1:$I$79</definedName>
  </definedNames>
  <calcPr fullCalcOnLoad="1"/>
</workbook>
</file>

<file path=xl/sharedStrings.xml><?xml version="1.0" encoding="utf-8"?>
<sst xmlns="http://schemas.openxmlformats.org/spreadsheetml/2006/main" count="241" uniqueCount="113">
  <si>
    <t>"УТВЕРЖДАЮ"</t>
  </si>
  <si>
    <t>Директор ООО УК "Дом управления №45"</t>
  </si>
  <si>
    <t>_____________________ Е.А.Пасинченко</t>
  </si>
  <si>
    <t>___________________________2012 г.</t>
  </si>
  <si>
    <t>СВОДНЫЙ ПЛАН</t>
  </si>
  <si>
    <t>по текущему ремонту общего имущества МКД, обслуживаемых ООО УК "Дом управления №45",</t>
  </si>
  <si>
    <t>на 2012 год</t>
  </si>
  <si>
    <t>№ п/п</t>
  </si>
  <si>
    <t>Наименование работ</t>
  </si>
  <si>
    <t>Ед.изм.</t>
  </si>
  <si>
    <t>Объем работ</t>
  </si>
  <si>
    <t>Цена за ед., руб.</t>
  </si>
  <si>
    <t>Планируемая стоимость, т. р.</t>
  </si>
  <si>
    <t>Источник финансирования</t>
  </si>
  <si>
    <t>1. Ремонт конструктивных элементов жилых домов</t>
  </si>
  <si>
    <t>Ремонт кровли</t>
  </si>
  <si>
    <t>м2</t>
  </si>
  <si>
    <t>платежи населения</t>
  </si>
  <si>
    <t>Ремонт м/п швов</t>
  </si>
  <si>
    <t>Ремонт лестничных клеток</t>
  </si>
  <si>
    <t>ВСЕГО:</t>
  </si>
  <si>
    <t>2. Ремонт и обслуживание внутридомового инженерного оборудования</t>
  </si>
  <si>
    <t>2.1 Ремонт х/г водоснабжения</t>
  </si>
  <si>
    <t>Смена задвижки д 50мм</t>
  </si>
  <si>
    <t>шт.</t>
  </si>
  <si>
    <t>Смена задвижки д 80мм</t>
  </si>
  <si>
    <t>Смена задвижки д 100мм</t>
  </si>
  <si>
    <t>Смена вентиля  д 15 мм</t>
  </si>
  <si>
    <t>Смена вентиля  д 20 мм</t>
  </si>
  <si>
    <t>Смена вентиля  д 25 мм</t>
  </si>
  <si>
    <t>Смена вентиля д 32мм</t>
  </si>
  <si>
    <t>Смена вентиля д 40мм</t>
  </si>
  <si>
    <t>Смена стояков х/г в/с д 25мм</t>
  </si>
  <si>
    <t>м</t>
  </si>
  <si>
    <t>Смена стояков х/г в/с д 32мм</t>
  </si>
  <si>
    <t xml:space="preserve">Смена розлива отопления,горячего в/с д.57 </t>
  </si>
  <si>
    <t>Смена трубопроводов г/х в/с д.76 мм</t>
  </si>
  <si>
    <t>Смена стояков г/х в/с д.15 мм</t>
  </si>
  <si>
    <t>2.2. Ремонт отопления</t>
  </si>
  <si>
    <t>Гидропневматическая промывка системы отопления</t>
  </si>
  <si>
    <t>м3</t>
  </si>
  <si>
    <t>Гидравлическое испытание системы отопления</t>
  </si>
  <si>
    <t>Смена приборов отопления</t>
  </si>
  <si>
    <t>Смена стояков отопления д 20 мм</t>
  </si>
  <si>
    <t>Смена вентиля д 20 мм</t>
  </si>
  <si>
    <t>Теплоизоляция системы отопления</t>
  </si>
  <si>
    <t>2.3. Ремонт канализации</t>
  </si>
  <si>
    <t>Смена труб канализации д 100 мм</t>
  </si>
  <si>
    <t>2.4. Ремонт системы электроснабжения</t>
  </si>
  <si>
    <t>Проф. осмотр эл. установок и эл. оборудования</t>
  </si>
  <si>
    <t>Замена эл/автомата</t>
  </si>
  <si>
    <t>Смена ЛОН</t>
  </si>
  <si>
    <t>Смена патрона</t>
  </si>
  <si>
    <t>2.5. Узлы учета тепловой энергии</t>
  </si>
  <si>
    <t>Обслуживание узлов учета тепловой энергии</t>
  </si>
  <si>
    <t>тариф</t>
  </si>
  <si>
    <t>АСКУПЭ</t>
  </si>
  <si>
    <t>2.5. Вентиляционные каналы</t>
  </si>
  <si>
    <t>Обслуживание вент. каналов</t>
  </si>
  <si>
    <t>3. Выборочный ремонт</t>
  </si>
  <si>
    <t xml:space="preserve">Установка турникетной изгороди </t>
  </si>
  <si>
    <t>Ремонт дверей</t>
  </si>
  <si>
    <t>Ремонт чердачных люков</t>
  </si>
  <si>
    <t xml:space="preserve">Замена разбитого стекла </t>
  </si>
  <si>
    <t>Ремонт парапета</t>
  </si>
  <si>
    <t>м/п</t>
  </si>
  <si>
    <t>Окраска МАФ</t>
  </si>
  <si>
    <t>ВСЕГО ПО МКД:</t>
  </si>
  <si>
    <t xml:space="preserve">*Текущие платежи населения (т.руб.) </t>
  </si>
  <si>
    <t>**Задоженность населения (т.руб)</t>
  </si>
  <si>
    <t xml:space="preserve">Гл. инженер: </t>
  </si>
  <si>
    <t>Кудрявцев А.В.</t>
  </si>
  <si>
    <t>Директор ООО "Дом управления №45"</t>
  </si>
  <si>
    <t>_________________ Е.А.Пасинченко</t>
  </si>
  <si>
    <t>по содержанию общего имущества МКД, обслуживаемых ООО "Дом управления № 45",</t>
  </si>
  <si>
    <t>Планируемая стоимость, руб.</t>
  </si>
  <si>
    <t>Санитарная уборка мест общего пользования</t>
  </si>
  <si>
    <t>1.1.</t>
  </si>
  <si>
    <t xml:space="preserve">Подметание лестничных площадок, маршей </t>
  </si>
  <si>
    <t>1.2.</t>
  </si>
  <si>
    <t>Подметание лестничных площадок, маршей при наличии лифта</t>
  </si>
  <si>
    <t>1.3.</t>
  </si>
  <si>
    <t xml:space="preserve">Влажное подметание лестничных площадок, маршей </t>
  </si>
  <si>
    <t>1.4.</t>
  </si>
  <si>
    <t>Влажное подметание лестничных площадок, маршей при наличии лифта</t>
  </si>
  <si>
    <t>1.5.</t>
  </si>
  <si>
    <t>Мытье лестничных площадок, маршей</t>
  </si>
  <si>
    <t>1.6.</t>
  </si>
  <si>
    <t>Мытье лестничных площадок, маршей при наличии лифта</t>
  </si>
  <si>
    <t>1.7.</t>
  </si>
  <si>
    <t>Влажная протирка элементов лестничных клеток(лестниц, окон,стен,плафонов, радиаторов и  др.) элементов благоустройства</t>
  </si>
  <si>
    <t>Вывоз ТБО</t>
  </si>
  <si>
    <t>Санитарная очистка придомовой территории</t>
  </si>
  <si>
    <t>2.1.</t>
  </si>
  <si>
    <t>Уборка отмосток</t>
  </si>
  <si>
    <t>2.2.</t>
  </si>
  <si>
    <t xml:space="preserve">Подметание свежевыпавшего снега с асфальтобетонного покрытия придомовой территории </t>
  </si>
  <si>
    <t>2.3.</t>
  </si>
  <si>
    <t>Очистка от уплотненного снега асфальтобетонного покрытия придомовой территории</t>
  </si>
  <si>
    <t>2.4.</t>
  </si>
  <si>
    <t xml:space="preserve">Посыпка асфальтобетонного покрытия придомовой территории противогололедными составами и материалами </t>
  </si>
  <si>
    <t>2.5.</t>
  </si>
  <si>
    <t xml:space="preserve">Подметание асфальтобетонного покрытия придомовой территории в теплый период года  </t>
  </si>
  <si>
    <t>2.6.</t>
  </si>
  <si>
    <t xml:space="preserve">Уборка зеленой зоны, прилегающей к дому (подборка случайного мусора) </t>
  </si>
  <si>
    <t>2.7.</t>
  </si>
  <si>
    <t xml:space="preserve">Выкашивание зеленой зоны, прилегающей к дому </t>
  </si>
  <si>
    <t>2.8.</t>
  </si>
  <si>
    <t>Очистка урн от мусора</t>
  </si>
  <si>
    <t>Аварийное обслуживание</t>
  </si>
  <si>
    <t>Санобработка (дезинсекция и дератизация)</t>
  </si>
  <si>
    <t>Выполнение  плана по состоянию на 01.12.2012 г. в объёмах работ</t>
  </si>
  <si>
    <t>Выполнение  плана по состоянию на 01.12.2012 г. в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</si>
</sst>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#,##0.00\);_(* \-??_);_(@_)"/>
    <numFmt numFmtId="166" formatCode="#,##0.000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0" fillId="0" borderId="10" xfId="5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="145" zoomScaleNormal="160" zoomScaleSheetLayoutView="145" zoomScalePageLayoutView="0" workbookViewId="0" topLeftCell="B13">
      <pane xSplit="3" ySplit="4" topLeftCell="H68" activePane="bottomRight" state="frozen"/>
      <selection pane="topLeft" activeCell="B13" sqref="B13"/>
      <selection pane="topRight" activeCell="E13" sqref="E13"/>
      <selection pane="bottomLeft" activeCell="B17" sqref="B17"/>
      <selection pane="bottomRight" activeCell="H79" sqref="H79"/>
    </sheetView>
  </sheetViews>
  <sheetFormatPr defaultColWidth="9.140625" defaultRowHeight="12.75"/>
  <cols>
    <col min="1" max="1" width="6.57421875" style="0" customWidth="1"/>
    <col min="2" max="2" width="42.28125" style="0" customWidth="1"/>
    <col min="3" max="3" width="9.140625" style="1" customWidth="1"/>
    <col min="4" max="4" width="12.421875" style="1" customWidth="1"/>
    <col min="5" max="5" width="11.7109375" style="1" customWidth="1"/>
    <col min="6" max="6" width="14.421875" style="1" customWidth="1"/>
    <col min="7" max="7" width="19.7109375" style="1" customWidth="1"/>
    <col min="8" max="8" width="12.7109375" style="0" customWidth="1"/>
    <col min="9" max="9" width="14.57421875" style="0" customWidth="1"/>
  </cols>
  <sheetData>
    <row r="1" spans="6:7" ht="12.75">
      <c r="F1" s="56" t="s">
        <v>0</v>
      </c>
      <c r="G1" s="56"/>
    </row>
    <row r="2" spans="5:7" ht="12.75">
      <c r="E2" s="56" t="s">
        <v>1</v>
      </c>
      <c r="F2" s="56"/>
      <c r="G2" s="56"/>
    </row>
    <row r="6" spans="6:7" ht="12.75">
      <c r="F6" s="57" t="s">
        <v>2</v>
      </c>
      <c r="G6" s="57"/>
    </row>
    <row r="7" spans="6:7" ht="12.75">
      <c r="F7" s="57" t="s">
        <v>3</v>
      </c>
      <c r="G7" s="57"/>
    </row>
    <row r="9" spans="1:9" ht="12.75">
      <c r="A9" s="54" t="s">
        <v>4</v>
      </c>
      <c r="B9" s="54"/>
      <c r="C9" s="54"/>
      <c r="D9" s="54"/>
      <c r="E9" s="54"/>
      <c r="F9" s="54"/>
      <c r="G9" s="54"/>
      <c r="H9" s="1"/>
      <c r="I9" s="1"/>
    </row>
    <row r="10" spans="1:9" ht="12.75">
      <c r="A10" s="54" t="s">
        <v>5</v>
      </c>
      <c r="B10" s="54"/>
      <c r="C10" s="54"/>
      <c r="D10" s="54"/>
      <c r="E10" s="54"/>
      <c r="F10" s="54"/>
      <c r="G10" s="54"/>
      <c r="H10" s="1"/>
      <c r="I10" s="1"/>
    </row>
    <row r="11" spans="1:9" ht="12.75">
      <c r="A11" s="54" t="s">
        <v>6</v>
      </c>
      <c r="B11" s="54"/>
      <c r="C11" s="54"/>
      <c r="D11" s="54"/>
      <c r="E11" s="54"/>
      <c r="F11" s="54"/>
      <c r="G11" s="54"/>
      <c r="H11" s="1"/>
      <c r="I11" s="1"/>
    </row>
    <row r="14" spans="1:9" ht="81" customHeight="1">
      <c r="A14" s="2" t="s">
        <v>7</v>
      </c>
      <c r="B14" s="2" t="s">
        <v>8</v>
      </c>
      <c r="C14" s="2" t="s">
        <v>9</v>
      </c>
      <c r="D14" s="3" t="s">
        <v>10</v>
      </c>
      <c r="E14" s="3" t="s">
        <v>11</v>
      </c>
      <c r="F14" s="3" t="s">
        <v>12</v>
      </c>
      <c r="G14" s="4" t="s">
        <v>13</v>
      </c>
      <c r="H14" s="51" t="s">
        <v>111</v>
      </c>
      <c r="I14" s="51" t="s">
        <v>112</v>
      </c>
    </row>
    <row r="15" spans="1:9" ht="12.75">
      <c r="A15" s="5"/>
      <c r="B15" s="5"/>
      <c r="C15" s="6"/>
      <c r="D15" s="6"/>
      <c r="E15" s="6"/>
      <c r="F15" s="6"/>
      <c r="G15" s="59"/>
      <c r="H15" s="49"/>
      <c r="I15" s="49"/>
    </row>
    <row r="16" spans="1:9" ht="12.75">
      <c r="A16" s="53" t="s">
        <v>14</v>
      </c>
      <c r="B16" s="53"/>
      <c r="C16" s="53"/>
      <c r="D16" s="53"/>
      <c r="E16" s="53"/>
      <c r="F16" s="53"/>
      <c r="G16" s="60"/>
      <c r="H16" s="49"/>
      <c r="I16" s="49"/>
    </row>
    <row r="17" spans="1:9" s="10" customFormat="1" ht="12.75">
      <c r="A17" s="6">
        <v>1</v>
      </c>
      <c r="B17" s="5" t="s">
        <v>15</v>
      </c>
      <c r="C17" s="6" t="s">
        <v>16</v>
      </c>
      <c r="D17" s="6">
        <v>2760</v>
      </c>
      <c r="E17" s="8">
        <v>177.1345</v>
      </c>
      <c r="F17" s="9">
        <f>D17*E17/1000</f>
        <v>488.89122000000003</v>
      </c>
      <c r="G17" s="59" t="s">
        <v>17</v>
      </c>
      <c r="H17" s="49">
        <v>6730.52</v>
      </c>
      <c r="I17" s="49">
        <v>97.3</v>
      </c>
    </row>
    <row r="18" spans="1:9" s="10" customFormat="1" ht="12.75">
      <c r="A18" s="6">
        <v>2</v>
      </c>
      <c r="B18" s="5" t="s">
        <v>18</v>
      </c>
      <c r="C18" s="6" t="s">
        <v>16</v>
      </c>
      <c r="D18" s="6">
        <v>1085</v>
      </c>
      <c r="E18" s="8">
        <v>304.75</v>
      </c>
      <c r="F18" s="9">
        <f>D18*E18/1000</f>
        <v>330.65375</v>
      </c>
      <c r="G18" s="59" t="s">
        <v>17</v>
      </c>
      <c r="H18" s="49">
        <v>1085</v>
      </c>
      <c r="I18" s="49">
        <v>100</v>
      </c>
    </row>
    <row r="19" spans="1:9" s="10" customFormat="1" ht="12.75">
      <c r="A19" s="6">
        <v>3</v>
      </c>
      <c r="B19" s="5" t="s">
        <v>19</v>
      </c>
      <c r="C19" s="6" t="s">
        <v>16</v>
      </c>
      <c r="D19" s="11">
        <v>7500</v>
      </c>
      <c r="E19" s="8">
        <v>142.4275</v>
      </c>
      <c r="F19" s="9">
        <f>D19*E19/1000</f>
        <v>1068.20625</v>
      </c>
      <c r="G19" s="59" t="s">
        <v>17</v>
      </c>
      <c r="H19" s="49">
        <v>6997.5</v>
      </c>
      <c r="I19" s="49">
        <v>91.5</v>
      </c>
    </row>
    <row r="20" spans="1:9" ht="12.75">
      <c r="A20" s="5"/>
      <c r="B20" s="7" t="s">
        <v>20</v>
      </c>
      <c r="C20" s="6"/>
      <c r="D20" s="6"/>
      <c r="E20" s="6"/>
      <c r="F20" s="12">
        <f>SUM(F17:F19)</f>
        <v>1887.75122</v>
      </c>
      <c r="G20" s="59"/>
      <c r="H20" s="49"/>
      <c r="I20" s="49"/>
    </row>
    <row r="21" spans="1:9" ht="12.75">
      <c r="A21" s="5"/>
      <c r="B21" s="5"/>
      <c r="C21" s="6"/>
      <c r="D21" s="6"/>
      <c r="E21" s="6"/>
      <c r="F21" s="6"/>
      <c r="G21" s="59"/>
      <c r="H21" s="49"/>
      <c r="I21" s="49"/>
    </row>
    <row r="22" spans="1:9" ht="12.75">
      <c r="A22" s="55" t="s">
        <v>21</v>
      </c>
      <c r="B22" s="55"/>
      <c r="C22" s="55"/>
      <c r="D22" s="55"/>
      <c r="E22" s="55"/>
      <c r="F22" s="55"/>
      <c r="G22" s="61"/>
      <c r="H22" s="49"/>
      <c r="I22" s="49"/>
    </row>
    <row r="23" spans="1:9" ht="12.75">
      <c r="A23" s="53" t="s">
        <v>22</v>
      </c>
      <c r="B23" s="53"/>
      <c r="C23" s="53"/>
      <c r="D23" s="53"/>
      <c r="E23" s="53"/>
      <c r="F23" s="53"/>
      <c r="G23" s="60"/>
      <c r="H23" s="49"/>
      <c r="I23" s="49"/>
    </row>
    <row r="24" spans="1:10" ht="12.75">
      <c r="A24" s="6">
        <v>1</v>
      </c>
      <c r="B24" s="5" t="s">
        <v>23</v>
      </c>
      <c r="C24" s="6" t="s">
        <v>24</v>
      </c>
      <c r="D24" s="6">
        <v>20</v>
      </c>
      <c r="E24" s="13">
        <v>2366.7</v>
      </c>
      <c r="F24" s="6">
        <f aca="true" t="shared" si="0" ref="F24:F36">D24*E24/1000</f>
        <v>47.334</v>
      </c>
      <c r="G24" s="59" t="s">
        <v>17</v>
      </c>
      <c r="H24" s="49">
        <v>20</v>
      </c>
      <c r="I24" s="49">
        <v>100</v>
      </c>
      <c r="J24" s="14"/>
    </row>
    <row r="25" spans="1:9" s="14" customFormat="1" ht="12.75">
      <c r="A25" s="6">
        <v>2</v>
      </c>
      <c r="B25" s="5" t="s">
        <v>25</v>
      </c>
      <c r="C25" s="6" t="s">
        <v>24</v>
      </c>
      <c r="D25" s="6">
        <v>16</v>
      </c>
      <c r="E25" s="13">
        <v>3734.05</v>
      </c>
      <c r="F25" s="6">
        <f t="shared" si="0"/>
        <v>59.744800000000005</v>
      </c>
      <c r="G25" s="59" t="s">
        <v>17</v>
      </c>
      <c r="H25" s="49">
        <v>15</v>
      </c>
      <c r="I25" s="49">
        <v>93.8</v>
      </c>
    </row>
    <row r="26" spans="1:10" s="10" customFormat="1" ht="12.75">
      <c r="A26" s="6">
        <v>3</v>
      </c>
      <c r="B26" s="5" t="s">
        <v>26</v>
      </c>
      <c r="C26" s="6" t="s">
        <v>24</v>
      </c>
      <c r="D26" s="6">
        <v>8</v>
      </c>
      <c r="E26" s="13">
        <v>2415</v>
      </c>
      <c r="F26" s="6">
        <f t="shared" si="0"/>
        <v>19.32</v>
      </c>
      <c r="G26" s="59" t="s">
        <v>17</v>
      </c>
      <c r="H26" s="49">
        <v>8</v>
      </c>
      <c r="I26" s="49">
        <v>100</v>
      </c>
      <c r="J26" s="14"/>
    </row>
    <row r="27" spans="1:10" s="15" customFormat="1" ht="12.75">
      <c r="A27" s="6">
        <v>4</v>
      </c>
      <c r="B27" s="5" t="s">
        <v>27</v>
      </c>
      <c r="C27" s="6" t="s">
        <v>24</v>
      </c>
      <c r="D27" s="6">
        <v>64</v>
      </c>
      <c r="E27" s="13">
        <v>350.313</v>
      </c>
      <c r="F27" s="6">
        <f t="shared" si="0"/>
        <v>22.420032</v>
      </c>
      <c r="G27" s="59" t="s">
        <v>17</v>
      </c>
      <c r="H27" s="49">
        <v>63</v>
      </c>
      <c r="I27" s="49">
        <v>98.4</v>
      </c>
      <c r="J27" s="14"/>
    </row>
    <row r="28" spans="1:10" s="15" customFormat="1" ht="12.75">
      <c r="A28" s="6">
        <v>5</v>
      </c>
      <c r="B28" s="5" t="s">
        <v>28</v>
      </c>
      <c r="C28" s="6" t="s">
        <v>24</v>
      </c>
      <c r="D28" s="6">
        <v>58</v>
      </c>
      <c r="E28" s="13">
        <v>322</v>
      </c>
      <c r="F28" s="6">
        <f t="shared" si="0"/>
        <v>18.676</v>
      </c>
      <c r="G28" s="59" t="s">
        <v>17</v>
      </c>
      <c r="H28" s="49">
        <v>55</v>
      </c>
      <c r="I28" s="49">
        <v>94.8</v>
      </c>
      <c r="J28" s="14"/>
    </row>
    <row r="29" spans="1:10" s="15" customFormat="1" ht="12.75">
      <c r="A29" s="6">
        <v>6</v>
      </c>
      <c r="B29" s="5" t="s">
        <v>29</v>
      </c>
      <c r="C29" s="6" t="s">
        <v>24</v>
      </c>
      <c r="D29" s="6">
        <v>72</v>
      </c>
      <c r="E29" s="13">
        <v>514.2225</v>
      </c>
      <c r="F29" s="6">
        <f t="shared" si="0"/>
        <v>37.02402</v>
      </c>
      <c r="G29" s="59" t="s">
        <v>17</v>
      </c>
      <c r="H29" s="49">
        <v>72</v>
      </c>
      <c r="I29" s="49">
        <v>100</v>
      </c>
      <c r="J29" s="14"/>
    </row>
    <row r="30" spans="1:10" s="15" customFormat="1" ht="12.75">
      <c r="A30" s="6">
        <v>7</v>
      </c>
      <c r="B30" s="5" t="s">
        <v>30</v>
      </c>
      <c r="C30" s="6" t="s">
        <v>24</v>
      </c>
      <c r="D30" s="6">
        <v>24</v>
      </c>
      <c r="E30" s="13">
        <v>623.3</v>
      </c>
      <c r="F30" s="6">
        <f t="shared" si="0"/>
        <v>14.9592</v>
      </c>
      <c r="G30" s="59" t="s">
        <v>17</v>
      </c>
      <c r="H30" s="49">
        <v>24</v>
      </c>
      <c r="I30" s="49">
        <v>100</v>
      </c>
      <c r="J30" s="14"/>
    </row>
    <row r="31" spans="1:10" s="10" customFormat="1" ht="12.75">
      <c r="A31" s="6">
        <v>8</v>
      </c>
      <c r="B31" s="5" t="s">
        <v>31</v>
      </c>
      <c r="C31" s="6" t="s">
        <v>24</v>
      </c>
      <c r="D31" s="6">
        <v>2</v>
      </c>
      <c r="E31" s="13">
        <v>792.35</v>
      </c>
      <c r="F31" s="6">
        <f t="shared" si="0"/>
        <v>1.5847</v>
      </c>
      <c r="G31" s="59" t="s">
        <v>17</v>
      </c>
      <c r="H31" s="49">
        <v>2</v>
      </c>
      <c r="I31" s="49">
        <v>100</v>
      </c>
      <c r="J31" s="14"/>
    </row>
    <row r="32" spans="1:10" s="15" customFormat="1" ht="12.75">
      <c r="A32" s="6">
        <v>9</v>
      </c>
      <c r="B32" s="5" t="s">
        <v>32</v>
      </c>
      <c r="C32" s="6" t="s">
        <v>33</v>
      </c>
      <c r="D32" s="6">
        <v>96</v>
      </c>
      <c r="E32" s="13">
        <v>186.3</v>
      </c>
      <c r="F32" s="6">
        <f t="shared" si="0"/>
        <v>17.884800000000002</v>
      </c>
      <c r="G32" s="59" t="s">
        <v>17</v>
      </c>
      <c r="H32" s="49">
        <v>96</v>
      </c>
      <c r="I32" s="49">
        <v>100</v>
      </c>
      <c r="J32" s="14"/>
    </row>
    <row r="33" spans="1:10" s="15" customFormat="1" ht="12.75">
      <c r="A33" s="6">
        <v>10</v>
      </c>
      <c r="B33" s="5" t="s">
        <v>34</v>
      </c>
      <c r="C33" s="6" t="s">
        <v>33</v>
      </c>
      <c r="D33" s="6">
        <v>70</v>
      </c>
      <c r="E33" s="13">
        <v>200.1</v>
      </c>
      <c r="F33" s="6">
        <f t="shared" si="0"/>
        <v>14.007</v>
      </c>
      <c r="G33" s="59" t="s">
        <v>17</v>
      </c>
      <c r="H33" s="49">
        <v>68</v>
      </c>
      <c r="I33" s="49">
        <v>97.1</v>
      </c>
      <c r="J33" s="14"/>
    </row>
    <row r="34" spans="1:10" s="10" customFormat="1" ht="12.75">
      <c r="A34" s="6">
        <v>11</v>
      </c>
      <c r="B34" s="5" t="s">
        <v>35</v>
      </c>
      <c r="C34" s="6" t="s">
        <v>33</v>
      </c>
      <c r="D34" s="6">
        <v>104</v>
      </c>
      <c r="E34" s="13">
        <v>706.1</v>
      </c>
      <c r="F34" s="6">
        <f t="shared" si="0"/>
        <v>73.43440000000001</v>
      </c>
      <c r="G34" s="59" t="s">
        <v>17</v>
      </c>
      <c r="H34" s="49">
        <v>104</v>
      </c>
      <c r="I34" s="49">
        <v>100</v>
      </c>
      <c r="J34" s="14"/>
    </row>
    <row r="35" spans="1:10" s="10" customFormat="1" ht="12.75">
      <c r="A35" s="6">
        <v>12</v>
      </c>
      <c r="B35" s="5" t="s">
        <v>36</v>
      </c>
      <c r="C35" s="6" t="s">
        <v>33</v>
      </c>
      <c r="D35" s="6">
        <v>65</v>
      </c>
      <c r="E35" s="13">
        <v>770.5</v>
      </c>
      <c r="F35" s="6">
        <f t="shared" si="0"/>
        <v>50.0825</v>
      </c>
      <c r="G35" s="59" t="s">
        <v>17</v>
      </c>
      <c r="H35" s="49">
        <v>65</v>
      </c>
      <c r="I35" s="49">
        <v>100</v>
      </c>
      <c r="J35" s="14"/>
    </row>
    <row r="36" spans="1:10" s="15" customFormat="1" ht="12.75">
      <c r="A36" s="6">
        <v>13</v>
      </c>
      <c r="B36" s="5" t="s">
        <v>37</v>
      </c>
      <c r="C36" s="6" t="s">
        <v>33</v>
      </c>
      <c r="D36" s="6">
        <v>80</v>
      </c>
      <c r="E36" s="13">
        <v>479.343</v>
      </c>
      <c r="F36" s="6">
        <f t="shared" si="0"/>
        <v>38.34744</v>
      </c>
      <c r="G36" s="59" t="s">
        <v>17</v>
      </c>
      <c r="H36" s="49">
        <v>80</v>
      </c>
      <c r="I36" s="49">
        <v>100</v>
      </c>
      <c r="J36" s="14"/>
    </row>
    <row r="37" spans="1:9" ht="12.75">
      <c r="A37" s="6"/>
      <c r="B37" s="7" t="s">
        <v>20</v>
      </c>
      <c r="C37" s="6"/>
      <c r="D37" s="6"/>
      <c r="E37" s="6"/>
      <c r="F37" s="16">
        <f>SUM(F24:F36)</f>
        <v>414.818892</v>
      </c>
      <c r="G37" s="59"/>
      <c r="H37" s="49"/>
      <c r="I37" s="49"/>
    </row>
    <row r="38" spans="1:9" ht="12.75">
      <c r="A38" s="53" t="s">
        <v>38</v>
      </c>
      <c r="B38" s="53"/>
      <c r="C38" s="53"/>
      <c r="D38" s="53"/>
      <c r="E38" s="53"/>
      <c r="F38" s="53"/>
      <c r="G38" s="60"/>
      <c r="H38" s="49"/>
      <c r="I38" s="49"/>
    </row>
    <row r="39" spans="1:9" s="10" customFormat="1" ht="26.25" customHeight="1">
      <c r="A39" s="6">
        <v>1</v>
      </c>
      <c r="B39" s="17" t="s">
        <v>39</v>
      </c>
      <c r="C39" s="6" t="s">
        <v>40</v>
      </c>
      <c r="D39" s="18">
        <v>806930</v>
      </c>
      <c r="E39" s="6">
        <v>0.48</v>
      </c>
      <c r="F39" s="4">
        <f aca="true" t="shared" si="1" ref="F39:F45">D39*E39/1000</f>
        <v>387.3264</v>
      </c>
      <c r="G39" s="59" t="s">
        <v>17</v>
      </c>
      <c r="H39" s="49">
        <v>806930</v>
      </c>
      <c r="I39" s="49">
        <v>100</v>
      </c>
    </row>
    <row r="40" spans="1:9" ht="12.75">
      <c r="A40" s="6">
        <v>2</v>
      </c>
      <c r="B40" s="5" t="s">
        <v>41</v>
      </c>
      <c r="C40" s="6" t="s">
        <v>33</v>
      </c>
      <c r="D40" s="11">
        <v>18080</v>
      </c>
      <c r="E40" s="6">
        <v>15.96</v>
      </c>
      <c r="F40" s="4">
        <f t="shared" si="1"/>
        <v>288.5568</v>
      </c>
      <c r="G40" s="59" t="s">
        <v>17</v>
      </c>
      <c r="H40" s="49">
        <v>18080</v>
      </c>
      <c r="I40" s="49">
        <v>100</v>
      </c>
    </row>
    <row r="41" spans="1:9" s="10" customFormat="1" ht="12.75">
      <c r="A41" s="6">
        <v>3</v>
      </c>
      <c r="B41" s="5" t="s">
        <v>27</v>
      </c>
      <c r="C41" s="6" t="s">
        <v>24</v>
      </c>
      <c r="D41" s="6">
        <v>24</v>
      </c>
      <c r="E41" s="6">
        <v>318.62</v>
      </c>
      <c r="F41" s="4">
        <f t="shared" si="1"/>
        <v>7.64688</v>
      </c>
      <c r="G41" s="59" t="s">
        <v>17</v>
      </c>
      <c r="H41" s="49">
        <v>23</v>
      </c>
      <c r="I41" s="49">
        <v>95.8</v>
      </c>
    </row>
    <row r="42" spans="1:9" s="10" customFormat="1" ht="12.75">
      <c r="A42" s="6">
        <v>4</v>
      </c>
      <c r="B42" s="5" t="s">
        <v>42</v>
      </c>
      <c r="C42" s="6" t="s">
        <v>24</v>
      </c>
      <c r="D42" s="6">
        <v>83</v>
      </c>
      <c r="E42" s="6">
        <v>4514</v>
      </c>
      <c r="F42" s="4">
        <f t="shared" si="1"/>
        <v>374.662</v>
      </c>
      <c r="G42" s="59" t="s">
        <v>17</v>
      </c>
      <c r="H42" s="49">
        <v>83</v>
      </c>
      <c r="I42" s="49">
        <v>100</v>
      </c>
    </row>
    <row r="43" spans="1:9" s="10" customFormat="1" ht="12.75">
      <c r="A43" s="6">
        <v>5</v>
      </c>
      <c r="B43" s="5" t="s">
        <v>43</v>
      </c>
      <c r="C43" s="6" t="s">
        <v>33</v>
      </c>
      <c r="D43" s="6">
        <v>76</v>
      </c>
      <c r="E43" s="6">
        <v>512.26</v>
      </c>
      <c r="F43" s="4">
        <f t="shared" si="1"/>
        <v>38.931760000000004</v>
      </c>
      <c r="G43" s="59" t="s">
        <v>17</v>
      </c>
      <c r="H43" s="49">
        <v>76</v>
      </c>
      <c r="I43" s="49">
        <v>100</v>
      </c>
    </row>
    <row r="44" spans="1:9" s="10" customFormat="1" ht="12.75">
      <c r="A44" s="6">
        <v>6</v>
      </c>
      <c r="B44" s="5" t="s">
        <v>44</v>
      </c>
      <c r="C44" s="6" t="s">
        <v>24</v>
      </c>
      <c r="D44" s="6">
        <v>48</v>
      </c>
      <c r="E44" s="6">
        <v>321</v>
      </c>
      <c r="F44" s="4">
        <f t="shared" si="1"/>
        <v>15.408</v>
      </c>
      <c r="G44" s="59" t="s">
        <v>17</v>
      </c>
      <c r="H44" s="49">
        <v>48</v>
      </c>
      <c r="I44" s="49">
        <v>100</v>
      </c>
    </row>
    <row r="45" spans="1:9" s="10" customFormat="1" ht="12.75">
      <c r="A45" s="6">
        <v>7</v>
      </c>
      <c r="B45" s="5" t="s">
        <v>45</v>
      </c>
      <c r="C45" s="6" t="s">
        <v>16</v>
      </c>
      <c r="D45" s="6">
        <v>1100</v>
      </c>
      <c r="E45" s="6">
        <v>316.8</v>
      </c>
      <c r="F45" s="4">
        <f t="shared" si="1"/>
        <v>348.48</v>
      </c>
      <c r="G45" s="59" t="s">
        <v>17</v>
      </c>
      <c r="H45" s="49">
        <v>1100</v>
      </c>
      <c r="I45" s="49">
        <v>100</v>
      </c>
    </row>
    <row r="46" spans="1:9" ht="12.75">
      <c r="A46" s="5"/>
      <c r="B46" s="7" t="s">
        <v>20</v>
      </c>
      <c r="C46" s="6"/>
      <c r="D46" s="6"/>
      <c r="E46" s="6"/>
      <c r="F46" s="19">
        <f>SUM(F39:F45)</f>
        <v>1461.01184</v>
      </c>
      <c r="G46" s="59"/>
      <c r="H46" s="49">
        <v>80</v>
      </c>
      <c r="I46" s="49">
        <v>100</v>
      </c>
    </row>
    <row r="47" spans="1:9" s="10" customFormat="1" ht="12.75">
      <c r="A47" s="53" t="s">
        <v>46</v>
      </c>
      <c r="B47" s="53"/>
      <c r="C47" s="53"/>
      <c r="D47" s="53"/>
      <c r="E47" s="53"/>
      <c r="F47" s="53"/>
      <c r="G47" s="60"/>
      <c r="H47" s="49">
        <v>80</v>
      </c>
      <c r="I47" s="49">
        <v>100</v>
      </c>
    </row>
    <row r="48" spans="1:9" s="10" customFormat="1" ht="12.75">
      <c r="A48" s="6">
        <v>1</v>
      </c>
      <c r="B48" s="20" t="s">
        <v>47</v>
      </c>
      <c r="C48" s="6" t="s">
        <v>33</v>
      </c>
      <c r="D48" s="6">
        <v>490</v>
      </c>
      <c r="E48" s="6">
        <v>268.19</v>
      </c>
      <c r="F48" s="6">
        <f>D48*E48/1000</f>
        <v>131.41310000000001</v>
      </c>
      <c r="G48" s="59" t="s">
        <v>17</v>
      </c>
      <c r="H48" s="49">
        <v>476</v>
      </c>
      <c r="I48" s="49">
        <v>97.1</v>
      </c>
    </row>
    <row r="49" spans="1:9" s="10" customFormat="1" ht="12.75">
      <c r="A49" s="20"/>
      <c r="B49" s="21" t="s">
        <v>20</v>
      </c>
      <c r="C49" s="20"/>
      <c r="D49" s="20"/>
      <c r="E49" s="20"/>
      <c r="F49" s="16">
        <f>SUM(F48)</f>
        <v>131.41310000000001</v>
      </c>
      <c r="G49" s="59"/>
      <c r="H49" s="49"/>
      <c r="I49" s="49"/>
    </row>
    <row r="50" spans="1:9" s="10" customFormat="1" ht="12.75">
      <c r="A50" s="52" t="s">
        <v>48</v>
      </c>
      <c r="B50" s="52"/>
      <c r="C50" s="52"/>
      <c r="D50" s="52"/>
      <c r="E50" s="52"/>
      <c r="F50" s="52"/>
      <c r="G50" s="62"/>
      <c r="H50" s="49"/>
      <c r="I50" s="49"/>
    </row>
    <row r="51" spans="1:9" s="10" customFormat="1" ht="12.75">
      <c r="A51" s="6">
        <v>1</v>
      </c>
      <c r="B51" s="20" t="s">
        <v>49</v>
      </c>
      <c r="C51" s="6" t="s">
        <v>24</v>
      </c>
      <c r="D51" s="6">
        <v>670</v>
      </c>
      <c r="E51" s="6">
        <v>338</v>
      </c>
      <c r="F51" s="6">
        <f>D51*E51/1000</f>
        <v>226.46</v>
      </c>
      <c r="G51" s="59" t="s">
        <v>17</v>
      </c>
      <c r="H51" s="49">
        <v>662</v>
      </c>
      <c r="I51" s="49">
        <v>98.8</v>
      </c>
    </row>
    <row r="52" spans="1:9" s="10" customFormat="1" ht="12.75">
      <c r="A52" s="6">
        <v>2</v>
      </c>
      <c r="B52" s="20" t="s">
        <v>50</v>
      </c>
      <c r="C52" s="6" t="s">
        <v>24</v>
      </c>
      <c r="D52" s="6">
        <v>110</v>
      </c>
      <c r="E52" s="6">
        <v>226.38</v>
      </c>
      <c r="F52" s="6">
        <v>24.901</v>
      </c>
      <c r="G52" s="59" t="s">
        <v>17</v>
      </c>
      <c r="H52" s="49">
        <v>100</v>
      </c>
      <c r="I52" s="49">
        <v>90.9</v>
      </c>
    </row>
    <row r="53" spans="1:9" s="10" customFormat="1" ht="12.75">
      <c r="A53" s="6">
        <v>3</v>
      </c>
      <c r="B53" s="20" t="s">
        <v>51</v>
      </c>
      <c r="C53" s="6" t="s">
        <v>24</v>
      </c>
      <c r="D53" s="6">
        <v>100</v>
      </c>
      <c r="E53" s="6">
        <v>12.2</v>
      </c>
      <c r="F53" s="6">
        <v>1.2</v>
      </c>
      <c r="G53" s="59" t="s">
        <v>17</v>
      </c>
      <c r="H53" s="49">
        <v>100</v>
      </c>
      <c r="I53" s="49">
        <v>100</v>
      </c>
    </row>
    <row r="54" spans="1:9" s="10" customFormat="1" ht="12.75">
      <c r="A54" s="6">
        <v>4</v>
      </c>
      <c r="B54" s="20" t="s">
        <v>52</v>
      </c>
      <c r="C54" s="6" t="s">
        <v>24</v>
      </c>
      <c r="D54" s="6">
        <v>188</v>
      </c>
      <c r="E54" s="6">
        <v>20</v>
      </c>
      <c r="F54" s="6">
        <v>3.76</v>
      </c>
      <c r="G54" s="59" t="s">
        <v>17</v>
      </c>
      <c r="H54" s="49">
        <v>188</v>
      </c>
      <c r="I54" s="49">
        <v>100</v>
      </c>
    </row>
    <row r="55" spans="1:9" s="10" customFormat="1" ht="12.75">
      <c r="A55" s="20"/>
      <c r="B55" s="20" t="s">
        <v>20</v>
      </c>
      <c r="C55" s="6"/>
      <c r="D55" s="20"/>
      <c r="E55" s="20"/>
      <c r="F55" s="16">
        <f>F51+F52+F53+F54</f>
        <v>256.321</v>
      </c>
      <c r="G55" s="63"/>
      <c r="H55" s="49"/>
      <c r="I55" s="49"/>
    </row>
    <row r="56" spans="1:9" s="10" customFormat="1" ht="12.75">
      <c r="A56" s="52" t="s">
        <v>53</v>
      </c>
      <c r="B56" s="52"/>
      <c r="C56" s="52"/>
      <c r="D56" s="52"/>
      <c r="E56" s="52"/>
      <c r="F56" s="52"/>
      <c r="G56" s="62"/>
      <c r="H56" s="49"/>
      <c r="I56" s="49"/>
    </row>
    <row r="57" spans="1:9" s="10" customFormat="1" ht="12.75">
      <c r="A57" s="6">
        <v>1</v>
      </c>
      <c r="B57" s="20" t="s">
        <v>54</v>
      </c>
      <c r="C57" s="6" t="s">
        <v>24</v>
      </c>
      <c r="D57" s="6">
        <v>40</v>
      </c>
      <c r="E57" s="6" t="s">
        <v>55</v>
      </c>
      <c r="F57" s="6">
        <v>480</v>
      </c>
      <c r="G57" s="59" t="s">
        <v>17</v>
      </c>
      <c r="H57" s="49">
        <v>37</v>
      </c>
      <c r="I57" s="49">
        <v>92.5</v>
      </c>
    </row>
    <row r="58" spans="1:9" s="10" customFormat="1" ht="12.75">
      <c r="A58" s="22">
        <v>2</v>
      </c>
      <c r="B58" s="23" t="s">
        <v>56</v>
      </c>
      <c r="C58" s="22" t="s">
        <v>16</v>
      </c>
      <c r="D58" s="22">
        <v>46000</v>
      </c>
      <c r="E58" s="22">
        <v>0.16</v>
      </c>
      <c r="F58" s="6">
        <v>88.32</v>
      </c>
      <c r="G58" s="64" t="s">
        <v>17</v>
      </c>
      <c r="H58" s="49">
        <v>42090</v>
      </c>
      <c r="I58" s="49">
        <v>91.5</v>
      </c>
    </row>
    <row r="59" spans="1:9" s="10" customFormat="1" ht="12.75">
      <c r="A59" s="23"/>
      <c r="B59" s="24" t="s">
        <v>20</v>
      </c>
      <c r="C59" s="23"/>
      <c r="D59" s="23"/>
      <c r="E59" s="23"/>
      <c r="F59" s="16">
        <f>SUM(F57:F58)</f>
        <v>568.3199999999999</v>
      </c>
      <c r="G59" s="65"/>
      <c r="H59" s="49"/>
      <c r="I59" s="49"/>
    </row>
    <row r="60" spans="1:9" s="10" customFormat="1" ht="12.75">
      <c r="A60" s="52" t="s">
        <v>57</v>
      </c>
      <c r="B60" s="52"/>
      <c r="C60" s="52"/>
      <c r="D60" s="52"/>
      <c r="E60" s="52"/>
      <c r="F60" s="52"/>
      <c r="G60" s="62"/>
      <c r="H60" s="49"/>
      <c r="I60" s="49"/>
    </row>
    <row r="61" spans="1:9" s="10" customFormat="1" ht="12.75">
      <c r="A61" s="6">
        <v>1</v>
      </c>
      <c r="B61" s="20" t="s">
        <v>58</v>
      </c>
      <c r="C61" s="6" t="s">
        <v>16</v>
      </c>
      <c r="D61" s="25">
        <v>83873</v>
      </c>
      <c r="E61" s="6" t="s">
        <v>55</v>
      </c>
      <c r="F61" s="6">
        <v>171.1</v>
      </c>
      <c r="G61" s="59" t="s">
        <v>17</v>
      </c>
      <c r="H61" s="49">
        <v>76743.8</v>
      </c>
      <c r="I61" s="49">
        <v>91.5</v>
      </c>
    </row>
    <row r="62" spans="1:9" s="10" customFormat="1" ht="12.75">
      <c r="A62" s="21"/>
      <c r="B62" s="21" t="s">
        <v>20</v>
      </c>
      <c r="C62" s="21"/>
      <c r="D62" s="21"/>
      <c r="E62" s="21"/>
      <c r="F62" s="16">
        <v>171.1</v>
      </c>
      <c r="G62" s="66"/>
      <c r="H62" s="49"/>
      <c r="I62" s="49"/>
    </row>
    <row r="63" spans="1:9" s="10" customFormat="1" ht="12.75">
      <c r="A63" s="21"/>
      <c r="B63" s="21"/>
      <c r="C63" s="21"/>
      <c r="D63" s="21"/>
      <c r="E63" s="21"/>
      <c r="F63" s="6"/>
      <c r="G63" s="66"/>
      <c r="H63" s="49"/>
      <c r="I63" s="49"/>
    </row>
    <row r="64" spans="1:9" s="10" customFormat="1" ht="12.75">
      <c r="A64" s="53" t="s">
        <v>59</v>
      </c>
      <c r="B64" s="53"/>
      <c r="C64" s="53"/>
      <c r="D64" s="53"/>
      <c r="E64" s="53"/>
      <c r="F64" s="53"/>
      <c r="G64" s="60"/>
      <c r="H64" s="49"/>
      <c r="I64" s="49"/>
    </row>
    <row r="65" spans="1:9" s="10" customFormat="1" ht="12.75">
      <c r="A65" s="6">
        <v>1</v>
      </c>
      <c r="B65" s="5" t="s">
        <v>60</v>
      </c>
      <c r="C65" s="6" t="s">
        <v>33</v>
      </c>
      <c r="D65" s="6">
        <v>500</v>
      </c>
      <c r="E65" s="6">
        <v>690</v>
      </c>
      <c r="F65" s="6">
        <f aca="true" t="shared" si="2" ref="F65:F70">D65*E65/1000</f>
        <v>345</v>
      </c>
      <c r="G65" s="59" t="s">
        <v>17</v>
      </c>
      <c r="H65" s="49">
        <v>500</v>
      </c>
      <c r="I65" s="49">
        <v>100</v>
      </c>
    </row>
    <row r="66" spans="1:9" s="10" customFormat="1" ht="12.75">
      <c r="A66" s="6">
        <v>2</v>
      </c>
      <c r="B66" s="5" t="s">
        <v>61</v>
      </c>
      <c r="C66" s="6" t="s">
        <v>24</v>
      </c>
      <c r="D66" s="6">
        <v>30</v>
      </c>
      <c r="E66" s="6">
        <v>545</v>
      </c>
      <c r="F66" s="6">
        <f t="shared" si="2"/>
        <v>16.35</v>
      </c>
      <c r="G66" s="59" t="s">
        <v>17</v>
      </c>
      <c r="H66" s="49">
        <v>28</v>
      </c>
      <c r="I66" s="49">
        <v>93.3</v>
      </c>
    </row>
    <row r="67" spans="1:9" s="10" customFormat="1" ht="12.75">
      <c r="A67" s="6">
        <v>3</v>
      </c>
      <c r="B67" s="5" t="s">
        <v>62</v>
      </c>
      <c r="C67" s="6" t="s">
        <v>24</v>
      </c>
      <c r="D67" s="6">
        <v>46</v>
      </c>
      <c r="E67" s="6">
        <v>460</v>
      </c>
      <c r="F67" s="6">
        <f t="shared" si="2"/>
        <v>21.16</v>
      </c>
      <c r="G67" s="59" t="s">
        <v>17</v>
      </c>
      <c r="H67" s="49">
        <v>42</v>
      </c>
      <c r="I67" s="49">
        <v>91.3</v>
      </c>
    </row>
    <row r="68" spans="1:9" s="10" customFormat="1" ht="12.75">
      <c r="A68" s="6">
        <v>4</v>
      </c>
      <c r="B68" s="5" t="s">
        <v>63</v>
      </c>
      <c r="C68" s="6" t="s">
        <v>16</v>
      </c>
      <c r="D68" s="6">
        <v>416</v>
      </c>
      <c r="E68" s="6">
        <v>664</v>
      </c>
      <c r="F68" s="6">
        <f t="shared" si="2"/>
        <v>276.224</v>
      </c>
      <c r="G68" s="59" t="s">
        <v>17</v>
      </c>
      <c r="H68" s="49">
        <v>409</v>
      </c>
      <c r="I68" s="49">
        <v>98.3</v>
      </c>
    </row>
    <row r="69" spans="1:9" s="10" customFormat="1" ht="12.75">
      <c r="A69" s="6">
        <v>6</v>
      </c>
      <c r="B69" s="5" t="s">
        <v>64</v>
      </c>
      <c r="C69" s="6" t="s">
        <v>65</v>
      </c>
      <c r="D69" s="6">
        <v>82</v>
      </c>
      <c r="E69" s="6">
        <v>132</v>
      </c>
      <c r="F69" s="6">
        <f t="shared" si="2"/>
        <v>10.824</v>
      </c>
      <c r="G69" s="59" t="s">
        <v>17</v>
      </c>
      <c r="H69" s="49">
        <v>82</v>
      </c>
      <c r="I69" s="49">
        <v>100</v>
      </c>
    </row>
    <row r="70" spans="1:9" s="10" customFormat="1" ht="12.75">
      <c r="A70" s="6">
        <v>7</v>
      </c>
      <c r="B70" s="5" t="s">
        <v>66</v>
      </c>
      <c r="C70" s="6" t="s">
        <v>24</v>
      </c>
      <c r="D70" s="6">
        <v>25</v>
      </c>
      <c r="E70" s="6">
        <v>132.32</v>
      </c>
      <c r="F70" s="6">
        <f t="shared" si="2"/>
        <v>3.308</v>
      </c>
      <c r="G70" s="59"/>
      <c r="H70" s="49">
        <v>25</v>
      </c>
      <c r="I70" s="49">
        <v>100</v>
      </c>
    </row>
    <row r="71" spans="1:9" ht="12.75">
      <c r="A71" s="6"/>
      <c r="B71" s="7" t="s">
        <v>20</v>
      </c>
      <c r="C71" s="6"/>
      <c r="D71" s="6"/>
      <c r="E71" s="6"/>
      <c r="F71" s="16">
        <f>SUM(F65:F70)</f>
        <v>672.866</v>
      </c>
      <c r="G71" s="59"/>
      <c r="H71" s="49"/>
      <c r="I71" s="49"/>
    </row>
    <row r="72" spans="1:9" ht="12.75">
      <c r="A72" s="5"/>
      <c r="B72" s="7" t="s">
        <v>67</v>
      </c>
      <c r="C72" s="6"/>
      <c r="D72" s="6"/>
      <c r="E72" s="6"/>
      <c r="F72" s="26">
        <f>F20+F37+F46+F49+F55+F59+F62+F71</f>
        <v>5563.602052000001</v>
      </c>
      <c r="G72" s="59"/>
      <c r="H72" s="49"/>
      <c r="I72" s="49"/>
    </row>
    <row r="73" spans="1:7" ht="12.75">
      <c r="A73" s="14"/>
      <c r="B73" s="14"/>
      <c r="C73" s="27"/>
      <c r="D73" s="27"/>
      <c r="E73" s="27"/>
      <c r="F73" s="27"/>
      <c r="G73" s="27"/>
    </row>
    <row r="74" spans="1:7" ht="12.75">
      <c r="A74" s="14"/>
      <c r="B74" s="14"/>
      <c r="C74" s="27"/>
      <c r="D74" s="27"/>
      <c r="E74" s="27"/>
      <c r="F74" s="27"/>
      <c r="G74" s="27"/>
    </row>
    <row r="75" spans="1:7" ht="12.75">
      <c r="A75" s="14"/>
      <c r="B75" s="14" t="s">
        <v>68</v>
      </c>
      <c r="C75" s="28"/>
      <c r="D75" s="27"/>
      <c r="E75" s="27"/>
      <c r="F75" s="27"/>
      <c r="G75" s="27"/>
    </row>
    <row r="76" spans="2:3" ht="12.75">
      <c r="B76" t="s">
        <v>69</v>
      </c>
      <c r="C76" s="29"/>
    </row>
    <row r="77" spans="3:6" ht="12.75">
      <c r="C77" s="29"/>
      <c r="F77" s="30"/>
    </row>
    <row r="79" spans="2:7" ht="12.75">
      <c r="B79" t="s">
        <v>70</v>
      </c>
      <c r="G79" s="1" t="s">
        <v>71</v>
      </c>
    </row>
  </sheetData>
  <sheetProtection selectLockedCells="1" selectUnlockedCells="1"/>
  <mergeCells count="16">
    <mergeCell ref="F1:G1"/>
    <mergeCell ref="E2:G2"/>
    <mergeCell ref="F6:G6"/>
    <mergeCell ref="F7:G7"/>
    <mergeCell ref="A9:G9"/>
    <mergeCell ref="A10:G10"/>
    <mergeCell ref="A50:G50"/>
    <mergeCell ref="A56:G56"/>
    <mergeCell ref="A60:G60"/>
    <mergeCell ref="A64:G64"/>
    <mergeCell ref="A11:G11"/>
    <mergeCell ref="A16:G16"/>
    <mergeCell ref="A22:G22"/>
    <mergeCell ref="A23:G23"/>
    <mergeCell ref="A38:G38"/>
    <mergeCell ref="A47:G47"/>
  </mergeCells>
  <printOptions/>
  <pageMargins left="0.75" right="0.75" top="1" bottom="1" header="0.5118055555555555" footer="0.5118055555555555"/>
  <pageSetup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115" zoomScaleSheetLayoutView="115" zoomScalePageLayoutView="0" workbookViewId="0" topLeftCell="C1">
      <selection activeCell="H15" sqref="H15:I15"/>
    </sheetView>
  </sheetViews>
  <sheetFormatPr defaultColWidth="9.140625" defaultRowHeight="12.75"/>
  <cols>
    <col min="1" max="1" width="6.57421875" style="1" customWidth="1"/>
    <col min="2" max="2" width="42.28125" style="0" customWidth="1"/>
    <col min="3" max="3" width="9.140625" style="1" customWidth="1"/>
    <col min="4" max="4" width="11.57421875" style="1" customWidth="1"/>
    <col min="5" max="5" width="9.57421875" style="27" customWidth="1"/>
    <col min="6" max="6" width="13.7109375" style="1" customWidth="1"/>
    <col min="7" max="7" width="20.140625" style="1" customWidth="1"/>
    <col min="8" max="8" width="11.140625" style="0" customWidth="1"/>
    <col min="9" max="9" width="15.28125" style="0" customWidth="1"/>
  </cols>
  <sheetData>
    <row r="1" spans="6:7" ht="12.75">
      <c r="F1" s="56" t="s">
        <v>0</v>
      </c>
      <c r="G1" s="56"/>
    </row>
    <row r="2" spans="6:7" ht="12.75">
      <c r="F2" s="57" t="s">
        <v>72</v>
      </c>
      <c r="G2" s="57"/>
    </row>
    <row r="6" spans="5:7" ht="12.75">
      <c r="E6" s="56" t="s">
        <v>73</v>
      </c>
      <c r="F6" s="56"/>
      <c r="G6" s="56"/>
    </row>
    <row r="7" spans="6:7" ht="12.75">
      <c r="F7" s="57" t="s">
        <v>3</v>
      </c>
      <c r="G7" s="57"/>
    </row>
    <row r="9" spans="1:9" ht="12.75">
      <c r="A9" s="54" t="s">
        <v>4</v>
      </c>
      <c r="B9" s="54"/>
      <c r="C9" s="54"/>
      <c r="D9" s="54"/>
      <c r="E9" s="54"/>
      <c r="F9" s="54"/>
      <c r="G9" s="54"/>
      <c r="H9" s="1"/>
      <c r="I9" s="1"/>
    </row>
    <row r="10" spans="1:9" ht="12.75">
      <c r="A10" s="54" t="s">
        <v>74</v>
      </c>
      <c r="B10" s="54"/>
      <c r="C10" s="54"/>
      <c r="D10" s="54"/>
      <c r="E10" s="54"/>
      <c r="F10" s="54"/>
      <c r="G10" s="54"/>
      <c r="H10" s="1"/>
      <c r="I10" s="1"/>
    </row>
    <row r="11" spans="1:7" ht="12.75">
      <c r="A11" s="58" t="s">
        <v>6</v>
      </c>
      <c r="B11" s="58"/>
      <c r="C11" s="58"/>
      <c r="D11" s="58"/>
      <c r="E11" s="58"/>
      <c r="F11" s="58"/>
      <c r="G11" s="58"/>
    </row>
    <row r="12" ht="13.5" thickBot="1"/>
    <row r="13" spans="1:9" ht="102.75" customHeight="1" thickBot="1">
      <c r="A13" s="31" t="s">
        <v>7</v>
      </c>
      <c r="B13" s="32" t="s">
        <v>8</v>
      </c>
      <c r="C13" s="32" t="s">
        <v>9</v>
      </c>
      <c r="D13" s="32" t="s">
        <v>10</v>
      </c>
      <c r="E13" s="32" t="s">
        <v>11</v>
      </c>
      <c r="F13" s="32" t="s">
        <v>75</v>
      </c>
      <c r="G13" s="45" t="s">
        <v>13</v>
      </c>
      <c r="H13" s="51" t="s">
        <v>111</v>
      </c>
      <c r="I13" s="51" t="s">
        <v>112</v>
      </c>
    </row>
    <row r="14" spans="1:9" ht="37.5" customHeight="1">
      <c r="A14" s="33">
        <v>1</v>
      </c>
      <c r="B14" s="34" t="s">
        <v>76</v>
      </c>
      <c r="C14" s="33"/>
      <c r="D14" s="33"/>
      <c r="E14" s="35"/>
      <c r="F14" s="35"/>
      <c r="G14" s="46"/>
      <c r="H14" s="50"/>
      <c r="I14" s="50"/>
    </row>
    <row r="15" spans="1:9" ht="12.75">
      <c r="A15" s="2" t="s">
        <v>77</v>
      </c>
      <c r="B15" s="17" t="s">
        <v>78</v>
      </c>
      <c r="C15" s="2" t="s">
        <v>16</v>
      </c>
      <c r="D15" s="36">
        <v>7355.76</v>
      </c>
      <c r="E15" s="36">
        <v>0.69</v>
      </c>
      <c r="F15" s="36">
        <f>E15*D15*10*12</f>
        <v>609056.928</v>
      </c>
      <c r="G15" s="47" t="s">
        <v>17</v>
      </c>
      <c r="H15" s="49">
        <v>6730.52</v>
      </c>
      <c r="I15" s="49">
        <v>91.5</v>
      </c>
    </row>
    <row r="16" spans="1:9" s="10" customFormat="1" ht="39" customHeight="1">
      <c r="A16" s="2" t="s">
        <v>79</v>
      </c>
      <c r="B16" s="17" t="s">
        <v>80</v>
      </c>
      <c r="C16" s="2" t="s">
        <v>16</v>
      </c>
      <c r="D16" s="36">
        <v>795.9</v>
      </c>
      <c r="E16" s="36">
        <v>1</v>
      </c>
      <c r="F16" s="36">
        <f>E16*D16*10*12</f>
        <v>95508</v>
      </c>
      <c r="G16" s="47" t="s">
        <v>17</v>
      </c>
      <c r="H16" s="49">
        <v>728.25</v>
      </c>
      <c r="I16" s="49">
        <v>91.5</v>
      </c>
    </row>
    <row r="17" spans="1:9" s="10" customFormat="1" ht="24" customHeight="1">
      <c r="A17" s="2" t="s">
        <v>81</v>
      </c>
      <c r="B17" s="17" t="s">
        <v>82</v>
      </c>
      <c r="C17" s="2" t="s">
        <v>16</v>
      </c>
      <c r="D17" s="36">
        <v>7355.76</v>
      </c>
      <c r="E17" s="36">
        <v>0.79</v>
      </c>
      <c r="F17" s="36">
        <f>E17*D17*4*12</f>
        <v>278930.4192</v>
      </c>
      <c r="G17" s="47" t="s">
        <v>17</v>
      </c>
      <c r="H17" s="49">
        <v>6730.52</v>
      </c>
      <c r="I17" s="49">
        <v>91.5</v>
      </c>
    </row>
    <row r="18" spans="1:9" s="10" customFormat="1" ht="24" customHeight="1">
      <c r="A18" s="2" t="s">
        <v>83</v>
      </c>
      <c r="B18" s="17" t="s">
        <v>84</v>
      </c>
      <c r="C18" s="2" t="s">
        <v>16</v>
      </c>
      <c r="D18" s="36">
        <v>795.9</v>
      </c>
      <c r="E18" s="36">
        <v>1.29</v>
      </c>
      <c r="F18" s="36">
        <f>E18*D18*4*12</f>
        <v>49282.128</v>
      </c>
      <c r="G18" s="47"/>
      <c r="H18" s="49">
        <v>728.25</v>
      </c>
      <c r="I18" s="49">
        <v>91.5</v>
      </c>
    </row>
    <row r="19" spans="1:9" ht="12.75">
      <c r="A19" s="2" t="s">
        <v>85</v>
      </c>
      <c r="B19" s="17" t="s">
        <v>86</v>
      </c>
      <c r="C19" s="2" t="s">
        <v>16</v>
      </c>
      <c r="D19" s="36">
        <v>7355.76</v>
      </c>
      <c r="E19" s="36">
        <v>1.3</v>
      </c>
      <c r="F19" s="36">
        <f>E19*D19*3*12</f>
        <v>344249.568</v>
      </c>
      <c r="G19" s="47" t="s">
        <v>17</v>
      </c>
      <c r="H19" s="49">
        <v>6730.52</v>
      </c>
      <c r="I19" s="49">
        <v>91.5</v>
      </c>
    </row>
    <row r="20" spans="1:9" ht="26.25">
      <c r="A20" s="2" t="s">
        <v>87</v>
      </c>
      <c r="B20" s="17" t="s">
        <v>88</v>
      </c>
      <c r="C20" s="2" t="s">
        <v>16</v>
      </c>
      <c r="D20" s="36">
        <v>795.9</v>
      </c>
      <c r="E20" s="36">
        <v>1.76</v>
      </c>
      <c r="F20" s="36">
        <v>50428.22</v>
      </c>
      <c r="G20" s="47"/>
      <c r="H20" s="49">
        <v>728.25</v>
      </c>
      <c r="I20" s="49">
        <v>91.5</v>
      </c>
    </row>
    <row r="21" spans="1:9" ht="52.5">
      <c r="A21" s="2" t="s">
        <v>89</v>
      </c>
      <c r="B21" s="17" t="s">
        <v>90</v>
      </c>
      <c r="C21" s="2" t="s">
        <v>16</v>
      </c>
      <c r="D21" s="36">
        <v>18365.6</v>
      </c>
      <c r="E21" s="36">
        <v>1.4</v>
      </c>
      <c r="F21" s="36">
        <f>E21*D21</f>
        <v>25711.839999999997</v>
      </c>
      <c r="G21" s="47"/>
      <c r="H21" s="49">
        <v>16804.52</v>
      </c>
      <c r="I21" s="49">
        <v>91.5</v>
      </c>
    </row>
    <row r="22" spans="1:9" ht="12.75">
      <c r="A22" s="2" t="s">
        <v>85</v>
      </c>
      <c r="B22" s="17" t="s">
        <v>91</v>
      </c>
      <c r="C22" s="2" t="s">
        <v>16</v>
      </c>
      <c r="D22" s="36">
        <v>83873</v>
      </c>
      <c r="E22" s="36">
        <v>1.79</v>
      </c>
      <c r="F22" s="36">
        <f>E22*D22*12</f>
        <v>1801592.04</v>
      </c>
      <c r="G22" s="47" t="s">
        <v>17</v>
      </c>
      <c r="H22" s="49">
        <v>76743.8</v>
      </c>
      <c r="I22" s="49">
        <v>91.5</v>
      </c>
    </row>
    <row r="23" spans="1:9" ht="12.75">
      <c r="A23" s="37"/>
      <c r="B23" s="38" t="s">
        <v>20</v>
      </c>
      <c r="C23" s="2"/>
      <c r="D23" s="2"/>
      <c r="E23" s="36"/>
      <c r="F23" s="39">
        <f>SUM(F15:F22)</f>
        <v>3254759.1432</v>
      </c>
      <c r="G23" s="48"/>
      <c r="H23" s="49"/>
      <c r="I23" s="49"/>
    </row>
    <row r="24" spans="1:9" ht="12.75" customHeight="1">
      <c r="A24" s="2">
        <v>2</v>
      </c>
      <c r="B24" s="40" t="s">
        <v>92</v>
      </c>
      <c r="C24" s="40"/>
      <c r="D24" s="2"/>
      <c r="E24" s="36"/>
      <c r="F24" s="36"/>
      <c r="G24" s="47"/>
      <c r="H24" s="49"/>
      <c r="I24" s="49"/>
    </row>
    <row r="25" spans="1:9" s="10" customFormat="1" ht="12.75">
      <c r="A25" s="2" t="s">
        <v>93</v>
      </c>
      <c r="B25" s="17" t="s">
        <v>94</v>
      </c>
      <c r="C25" s="2" t="s">
        <v>16</v>
      </c>
      <c r="D25" s="2">
        <v>2092.2</v>
      </c>
      <c r="E25" s="36">
        <v>3.55</v>
      </c>
      <c r="F25" s="36">
        <f>E25*D25*120</f>
        <v>891277.1999999998</v>
      </c>
      <c r="G25" s="47" t="s">
        <v>17</v>
      </c>
      <c r="H25" s="49">
        <v>1914.36</v>
      </c>
      <c r="I25" s="49">
        <v>91.5</v>
      </c>
    </row>
    <row r="26" spans="1:9" s="15" customFormat="1" ht="41.25" customHeight="1">
      <c r="A26" s="2" t="s">
        <v>95</v>
      </c>
      <c r="B26" s="17" t="s">
        <v>96</v>
      </c>
      <c r="C26" s="2" t="s">
        <v>16</v>
      </c>
      <c r="D26" s="36">
        <v>21600.1</v>
      </c>
      <c r="E26" s="36">
        <v>0.31</v>
      </c>
      <c r="F26" s="36">
        <v>334801.55</v>
      </c>
      <c r="G26" s="47" t="s">
        <v>17</v>
      </c>
      <c r="H26" s="49">
        <v>19764.09</v>
      </c>
      <c r="I26" s="49">
        <v>91.5</v>
      </c>
    </row>
    <row r="27" spans="1:9" s="15" customFormat="1" ht="41.25" customHeight="1">
      <c r="A27" s="2" t="s">
        <v>97</v>
      </c>
      <c r="B27" s="17" t="s">
        <v>98</v>
      </c>
      <c r="C27" s="2" t="s">
        <v>16</v>
      </c>
      <c r="D27" s="36">
        <v>21600.1</v>
      </c>
      <c r="E27" s="36">
        <v>1.9300000000000002</v>
      </c>
      <c r="F27" s="36">
        <f>E27*D27</f>
        <v>41688.193</v>
      </c>
      <c r="G27" s="47" t="s">
        <v>17</v>
      </c>
      <c r="H27" s="49">
        <v>19764.09</v>
      </c>
      <c r="I27" s="49">
        <v>91.5</v>
      </c>
    </row>
    <row r="28" spans="1:9" s="15" customFormat="1" ht="39">
      <c r="A28" s="2" t="s">
        <v>99</v>
      </c>
      <c r="B28" s="17" t="s">
        <v>100</v>
      </c>
      <c r="C28" s="2" t="s">
        <v>16</v>
      </c>
      <c r="D28" s="36">
        <v>21600.1</v>
      </c>
      <c r="E28" s="36">
        <v>0.37</v>
      </c>
      <c r="F28" s="36">
        <f>E28*D28</f>
        <v>7992.036999999999</v>
      </c>
      <c r="G28" s="47" t="s">
        <v>17</v>
      </c>
      <c r="H28" s="49">
        <v>19764.09</v>
      </c>
      <c r="I28" s="49">
        <v>91.5</v>
      </c>
    </row>
    <row r="29" spans="1:9" s="10" customFormat="1" ht="26.25">
      <c r="A29" s="2" t="s">
        <v>101</v>
      </c>
      <c r="B29" s="17" t="s">
        <v>102</v>
      </c>
      <c r="C29" s="2" t="s">
        <v>16</v>
      </c>
      <c r="D29" s="36">
        <v>21600.1</v>
      </c>
      <c r="E29" s="36">
        <v>0.19</v>
      </c>
      <c r="F29" s="36">
        <v>287281.33</v>
      </c>
      <c r="G29" s="47" t="s">
        <v>17</v>
      </c>
      <c r="H29" s="49">
        <v>19764.09</v>
      </c>
      <c r="I29" s="49">
        <v>91.5</v>
      </c>
    </row>
    <row r="30" spans="1:9" s="15" customFormat="1" ht="26.25">
      <c r="A30" s="2" t="s">
        <v>103</v>
      </c>
      <c r="B30" s="17" t="s">
        <v>104</v>
      </c>
      <c r="C30" s="2" t="s">
        <v>16</v>
      </c>
      <c r="D30" s="36">
        <v>20166.16</v>
      </c>
      <c r="E30" s="36">
        <v>0.13</v>
      </c>
      <c r="F30" s="36">
        <v>471888.14</v>
      </c>
      <c r="G30" s="47" t="s">
        <v>17</v>
      </c>
      <c r="H30" s="49">
        <v>19764.09</v>
      </c>
      <c r="I30" s="49">
        <v>91.5</v>
      </c>
    </row>
    <row r="31" spans="1:9" s="15" customFormat="1" ht="26.25">
      <c r="A31" s="2" t="s">
        <v>105</v>
      </c>
      <c r="B31" s="17" t="s">
        <v>106</v>
      </c>
      <c r="C31" s="2" t="s">
        <v>16</v>
      </c>
      <c r="D31" s="36">
        <v>20166.16</v>
      </c>
      <c r="E31" s="36">
        <v>0.25</v>
      </c>
      <c r="F31" s="36">
        <v>15124.62</v>
      </c>
      <c r="G31" s="47" t="s">
        <v>17</v>
      </c>
      <c r="H31" s="49">
        <v>19764.09</v>
      </c>
      <c r="I31" s="49">
        <v>91.5</v>
      </c>
    </row>
    <row r="32" spans="1:9" s="10" customFormat="1" ht="12.75">
      <c r="A32" s="2" t="s">
        <v>107</v>
      </c>
      <c r="B32" s="17" t="s">
        <v>108</v>
      </c>
      <c r="C32" s="2" t="s">
        <v>16</v>
      </c>
      <c r="D32" s="36">
        <v>18</v>
      </c>
      <c r="E32" s="36">
        <v>7.47</v>
      </c>
      <c r="F32" s="36">
        <v>16135.2</v>
      </c>
      <c r="G32" s="47" t="s">
        <v>17</v>
      </c>
      <c r="H32" s="49">
        <v>16.47</v>
      </c>
      <c r="I32" s="49">
        <v>91.5</v>
      </c>
    </row>
    <row r="33" spans="1:9" s="10" customFormat="1" ht="12.75">
      <c r="A33" s="2"/>
      <c r="B33" s="38" t="s">
        <v>20</v>
      </c>
      <c r="C33" s="2"/>
      <c r="D33" s="2"/>
      <c r="E33" s="36"/>
      <c r="F33" s="39">
        <f>SUM(F25:F32)</f>
        <v>2066188.2699999998</v>
      </c>
      <c r="G33" s="47"/>
      <c r="H33" s="49"/>
      <c r="I33" s="49"/>
    </row>
    <row r="34" spans="1:9" s="15" customFormat="1" ht="12.75">
      <c r="A34" s="2">
        <v>3</v>
      </c>
      <c r="B34" s="17" t="s">
        <v>109</v>
      </c>
      <c r="C34" s="40" t="s">
        <v>16</v>
      </c>
      <c r="D34" s="2">
        <v>81867</v>
      </c>
      <c r="E34" s="36">
        <v>0.26</v>
      </c>
      <c r="F34" s="36">
        <v>255425.32</v>
      </c>
      <c r="G34" s="47"/>
      <c r="H34" s="49">
        <v>74908.31</v>
      </c>
      <c r="I34" s="49">
        <v>91.5</v>
      </c>
    </row>
    <row r="35" spans="1:9" s="10" customFormat="1" ht="12.75">
      <c r="A35" s="2"/>
      <c r="B35" s="38" t="s">
        <v>20</v>
      </c>
      <c r="C35" s="2"/>
      <c r="D35" s="2"/>
      <c r="E35" s="36"/>
      <c r="F35" s="39">
        <f>F34</f>
        <v>255425.32</v>
      </c>
      <c r="G35" s="47"/>
      <c r="H35" s="49"/>
      <c r="I35" s="49"/>
    </row>
    <row r="36" spans="1:9" s="10" customFormat="1" ht="12.75">
      <c r="A36" s="2">
        <v>4</v>
      </c>
      <c r="B36" s="17" t="s">
        <v>110</v>
      </c>
      <c r="C36" s="2" t="s">
        <v>16</v>
      </c>
      <c r="D36" s="41">
        <v>65636.8</v>
      </c>
      <c r="E36" s="36">
        <v>0.05</v>
      </c>
      <c r="F36" s="36">
        <f>E36*D36*12</f>
        <v>39382.08</v>
      </c>
      <c r="G36" s="47" t="s">
        <v>17</v>
      </c>
      <c r="H36" s="49">
        <v>60057.67</v>
      </c>
      <c r="I36" s="49">
        <v>91.5</v>
      </c>
    </row>
    <row r="37" spans="1:9" s="10" customFormat="1" ht="12.75">
      <c r="A37" s="2"/>
      <c r="B37" s="38" t="s">
        <v>20</v>
      </c>
      <c r="C37" s="2"/>
      <c r="D37" s="2"/>
      <c r="E37" s="2"/>
      <c r="F37" s="39">
        <f>F36</f>
        <v>39382.08</v>
      </c>
      <c r="G37" s="47"/>
      <c r="H37" s="49"/>
      <c r="I37" s="49"/>
    </row>
    <row r="38" spans="1:9" ht="13.5">
      <c r="A38" s="2"/>
      <c r="B38" s="42" t="s">
        <v>67</v>
      </c>
      <c r="C38" s="2"/>
      <c r="D38" s="2"/>
      <c r="E38" s="2"/>
      <c r="F38" s="43">
        <f>F37+F35+F33+F23</f>
        <v>5615754.8132</v>
      </c>
      <c r="G38" s="47"/>
      <c r="H38" s="49"/>
      <c r="I38" s="49"/>
    </row>
    <row r="39" spans="1:9" ht="12.75">
      <c r="A39" s="27"/>
      <c r="B39" s="14"/>
      <c r="C39" s="27"/>
      <c r="D39" s="27"/>
      <c r="F39" s="27"/>
      <c r="G39" s="27"/>
      <c r="H39" s="49"/>
      <c r="I39" s="49"/>
    </row>
    <row r="40" spans="1:9" ht="12.75">
      <c r="A40" s="27"/>
      <c r="B40" s="14"/>
      <c r="C40" s="27"/>
      <c r="D40" s="27"/>
      <c r="F40" s="27"/>
      <c r="G40" s="27"/>
      <c r="H40" s="49"/>
      <c r="I40" s="49"/>
    </row>
    <row r="41" spans="1:9" ht="12.75">
      <c r="A41" s="27"/>
      <c r="B41" s="14"/>
      <c r="C41" s="28"/>
      <c r="D41" s="27"/>
      <c r="F41" s="44"/>
      <c r="G41" s="27"/>
      <c r="H41" s="49"/>
      <c r="I41" s="49"/>
    </row>
    <row r="42" spans="3:9" ht="12.75">
      <c r="C42" s="29"/>
      <c r="H42" s="49"/>
      <c r="I42" s="49"/>
    </row>
    <row r="43" spans="3:9" ht="12.75">
      <c r="C43" s="29"/>
      <c r="H43" s="49"/>
      <c r="I43" s="49"/>
    </row>
    <row r="44" spans="8:9" ht="12.75">
      <c r="H44" s="49"/>
      <c r="I44" s="49"/>
    </row>
    <row r="45" spans="2:9" ht="12.75">
      <c r="B45" t="s">
        <v>70</v>
      </c>
      <c r="G45" s="1" t="s">
        <v>71</v>
      </c>
      <c r="H45" s="49"/>
      <c r="I45" s="49"/>
    </row>
  </sheetData>
  <sheetProtection selectLockedCells="1" selectUnlockedCells="1"/>
  <mergeCells count="7">
    <mergeCell ref="A11:G11"/>
    <mergeCell ref="F1:G1"/>
    <mergeCell ref="F2:G2"/>
    <mergeCell ref="E6:G6"/>
    <mergeCell ref="F7:G7"/>
    <mergeCell ref="A9:G9"/>
    <mergeCell ref="A10:G10"/>
  </mergeCells>
  <printOptions/>
  <pageMargins left="0.75" right="0.75" top="1" bottom="1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2012-12-08T06:51:14Z</dcterms:modified>
  <cp:category/>
  <cp:version/>
  <cp:contentType/>
  <cp:contentStatus/>
</cp:coreProperties>
</file>