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.по домам" sheetId="1" r:id="rId1"/>
  </sheets>
  <definedNames>
    <definedName name="_xlnm.Print_Area" localSheetId="0">'содержание .по домам'!$A$1:$AE$61</definedName>
  </definedNames>
  <calcPr fullCalcOnLoad="1"/>
</workbook>
</file>

<file path=xl/sharedStrings.xml><?xml version="1.0" encoding="utf-8"?>
<sst xmlns="http://schemas.openxmlformats.org/spreadsheetml/2006/main" count="326" uniqueCount="73">
  <si>
    <t>№ п/п</t>
  </si>
  <si>
    <t>Ед. изм.</t>
  </si>
  <si>
    <t xml:space="preserve">Объем работ </t>
  </si>
  <si>
    <t xml:space="preserve">Объем работ  </t>
  </si>
  <si>
    <t>Сумма затрат тыс.руб.</t>
  </si>
  <si>
    <t>Сумма затрат  тыс.руб.</t>
  </si>
  <si>
    <t>Улица</t>
  </si>
  <si>
    <t>№ дома</t>
  </si>
  <si>
    <t>Тип здания</t>
  </si>
  <si>
    <t>Формула здания</t>
  </si>
  <si>
    <t>Кол-во эт.</t>
  </si>
  <si>
    <t>Кол-во под.</t>
  </si>
  <si>
    <t>Кол-во кв.</t>
  </si>
  <si>
    <t>Общ. пл. м2</t>
  </si>
  <si>
    <t>Год. Постр.</t>
  </si>
  <si>
    <t>Всего</t>
  </si>
  <si>
    <t>Площадь помещений</t>
  </si>
  <si>
    <t>жилых</t>
  </si>
  <si>
    <t>нежил.</t>
  </si>
  <si>
    <t>муниц.</t>
  </si>
  <si>
    <t>собств.</t>
  </si>
  <si>
    <t>за месяц, тыс. руб</t>
  </si>
  <si>
    <t>за 1 год, тыс. руб</t>
  </si>
  <si>
    <t>в т. ч.</t>
  </si>
  <si>
    <t>Уборка Лестничных клеток</t>
  </si>
  <si>
    <t>в т.ч санитарную уборку придомовой территории,</t>
  </si>
  <si>
    <t>Всего:</t>
  </si>
  <si>
    <t>объем работ</t>
  </si>
  <si>
    <t>Начислено по строке содержание. Всего</t>
  </si>
  <si>
    <t>Директор ___________УК                                                                                      Ф.И.О.</t>
  </si>
  <si>
    <t>60 ЛЕТ ОКТЯБРЯ</t>
  </si>
  <si>
    <t>ВОИНОВА</t>
  </si>
  <si>
    <t>КОВАЛЕНКО</t>
  </si>
  <si>
    <t>ПУШКИНА</t>
  </si>
  <si>
    <t>18</t>
  </si>
  <si>
    <t>28</t>
  </si>
  <si>
    <t>17</t>
  </si>
  <si>
    <t>19</t>
  </si>
  <si>
    <t>21</t>
  </si>
  <si>
    <t>23</t>
  </si>
  <si>
    <t>25</t>
  </si>
  <si>
    <t>25А</t>
  </si>
  <si>
    <t>26</t>
  </si>
  <si>
    <t>26/1</t>
  </si>
  <si>
    <t>31</t>
  </si>
  <si>
    <t>33</t>
  </si>
  <si>
    <t>35</t>
  </si>
  <si>
    <t>37</t>
  </si>
  <si>
    <t>11</t>
  </si>
  <si>
    <t>15</t>
  </si>
  <si>
    <t>27</t>
  </si>
  <si>
    <t>43</t>
  </si>
  <si>
    <t>7</t>
  </si>
  <si>
    <t>7А</t>
  </si>
  <si>
    <t>9</t>
  </si>
  <si>
    <t>66</t>
  </si>
  <si>
    <t>68</t>
  </si>
  <si>
    <t>70</t>
  </si>
  <si>
    <t>72</t>
  </si>
  <si>
    <t>74</t>
  </si>
  <si>
    <t>76</t>
  </si>
  <si>
    <t>78</t>
  </si>
  <si>
    <t>78А</t>
  </si>
  <si>
    <t>80</t>
  </si>
  <si>
    <t>82</t>
  </si>
  <si>
    <t>84</t>
  </si>
  <si>
    <t>ж/дом</t>
  </si>
  <si>
    <t>кв.м.</t>
  </si>
  <si>
    <t xml:space="preserve">услуги  сторонних организаций, дезинсекция и деритизация мест общего пользования </t>
  </si>
  <si>
    <t>услуги  сторонних организаций, Аварийная служба</t>
  </si>
  <si>
    <t xml:space="preserve"> План работ по содержанию общего имущества в МКД городского округа Саранск на 2012 г. в разрезе домов</t>
  </si>
  <si>
    <t>Уборка Мусоропроводов и контейнерных площадок</t>
  </si>
  <si>
    <t>Прочее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</si>
</sst>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##"/>
    <numFmt numFmtId="188" formatCode="0.00000"/>
    <numFmt numFmtId="189" formatCode="0.000000"/>
    <numFmt numFmtId="190" formatCode="0.0000000"/>
  </numFmts>
  <fonts count="50">
    <font>
      <sz val="10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" fontId="7" fillId="0" borderId="10" xfId="0" applyNumberFormat="1" applyFont="1" applyBorder="1" applyAlignment="1">
      <alignment/>
    </xf>
    <xf numFmtId="0" fontId="9" fillId="0" borderId="10" xfId="52" applyFont="1" applyFill="1" applyBorder="1" applyAlignment="1">
      <alignment horizontal="center"/>
      <protection/>
    </xf>
    <xf numFmtId="1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182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182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82" fontId="1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179" fontId="13" fillId="0" borderId="10" xfId="60" applyFont="1" applyFill="1" applyBorder="1" applyAlignment="1">
      <alignment/>
    </xf>
    <xf numFmtId="179" fontId="13" fillId="0" borderId="10" xfId="6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182" fontId="11" fillId="0" borderId="10" xfId="0" applyNumberFormat="1" applyFont="1" applyFill="1" applyBorder="1" applyAlignment="1">
      <alignment horizontal="center" wrapText="1"/>
    </xf>
    <xf numFmtId="182" fontId="8" fillId="0" borderId="10" xfId="0" applyNumberFormat="1" applyFont="1" applyFill="1" applyBorder="1" applyAlignment="1">
      <alignment horizontal="center" wrapText="1"/>
    </xf>
    <xf numFmtId="182" fontId="12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с. жил.фонд рабочая таб." xfId="52"/>
    <cellStyle name="Обычный_титул тек ремонта январь 2007 бланк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1"/>
  <sheetViews>
    <sheetView tabSelected="1" view="pageBreakPreview" zoomScale="80" zoomScaleSheetLayoutView="80" workbookViewId="0" topLeftCell="Y13">
      <selection activeCell="AF17" sqref="AF17"/>
    </sheetView>
  </sheetViews>
  <sheetFormatPr defaultColWidth="9.140625" defaultRowHeight="12.75"/>
  <cols>
    <col min="1" max="1" width="5.57421875" style="1" customWidth="1"/>
    <col min="2" max="2" width="22.57421875" style="1" customWidth="1"/>
    <col min="3" max="3" width="6.8515625" style="1" customWidth="1"/>
    <col min="4" max="4" width="7.421875" style="1" customWidth="1"/>
    <col min="5" max="5" width="6.8515625" style="1" customWidth="1"/>
    <col min="6" max="6" width="6.421875" style="1" customWidth="1"/>
    <col min="7" max="7" width="7.8515625" style="1" customWidth="1"/>
    <col min="8" max="8" width="14.00390625" style="1" customWidth="1"/>
    <col min="9" max="9" width="13.421875" style="1" customWidth="1"/>
    <col min="10" max="10" width="11.28125" style="1" customWidth="1"/>
    <col min="11" max="11" width="13.140625" style="1" customWidth="1"/>
    <col min="12" max="12" width="11.140625" style="1" customWidth="1"/>
    <col min="13" max="13" width="11.421875" style="1" customWidth="1"/>
    <col min="14" max="14" width="8.7109375" style="1" customWidth="1"/>
    <col min="15" max="16" width="9.28125" style="1" customWidth="1"/>
    <col min="17" max="17" width="8.00390625" style="1" customWidth="1"/>
    <col min="18" max="19" width="9.421875" style="1" customWidth="1"/>
    <col min="20" max="20" width="8.28125" style="1" customWidth="1"/>
    <col min="21" max="21" width="9.421875" style="1" customWidth="1"/>
    <col min="22" max="24" width="9.140625" style="1" customWidth="1"/>
    <col min="25" max="25" width="10.28125" style="1" customWidth="1"/>
    <col min="26" max="16384" width="9.140625" style="1" customWidth="1"/>
  </cols>
  <sheetData>
    <row r="2" spans="2:23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ht="12.7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2:23" ht="12.7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2:23" ht="12.7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2:23" ht="12.75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10" spans="1:23" s="3" customFormat="1" ht="18.75" customHeight="1">
      <c r="A10" s="56" t="s">
        <v>70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s="3" customFormat="1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20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31" ht="163.5" customHeight="1">
      <c r="A13" s="49" t="s">
        <v>0</v>
      </c>
      <c r="B13" s="49" t="s">
        <v>6</v>
      </c>
      <c r="C13" s="49" t="s">
        <v>7</v>
      </c>
      <c r="D13" s="49" t="s">
        <v>8</v>
      </c>
      <c r="E13" s="49" t="s">
        <v>9</v>
      </c>
      <c r="F13" s="49"/>
      <c r="G13" s="49"/>
      <c r="H13" s="49"/>
      <c r="I13" s="48" t="s">
        <v>16</v>
      </c>
      <c r="J13" s="57" t="s">
        <v>23</v>
      </c>
      <c r="K13" s="58"/>
      <c r="L13" s="58"/>
      <c r="M13" s="59"/>
      <c r="N13" s="49" t="s">
        <v>14</v>
      </c>
      <c r="O13" s="60" t="s">
        <v>28</v>
      </c>
      <c r="P13" s="61"/>
      <c r="Q13" s="52" t="s">
        <v>1</v>
      </c>
      <c r="R13" s="46" t="s">
        <v>25</v>
      </c>
      <c r="S13" s="47"/>
      <c r="T13" s="52" t="s">
        <v>1</v>
      </c>
      <c r="U13" s="50" t="s">
        <v>24</v>
      </c>
      <c r="V13" s="51"/>
      <c r="W13" s="52" t="s">
        <v>1</v>
      </c>
      <c r="X13" s="65" t="s">
        <v>71</v>
      </c>
      <c r="Y13" s="66"/>
      <c r="Z13" s="52" t="s">
        <v>1</v>
      </c>
      <c r="AA13" s="55" t="s">
        <v>68</v>
      </c>
      <c r="AB13" s="55"/>
      <c r="AC13" s="55" t="s">
        <v>69</v>
      </c>
      <c r="AD13" s="55"/>
      <c r="AE13" s="19" t="s">
        <v>72</v>
      </c>
    </row>
    <row r="14" spans="1:31" ht="12.75" customHeight="1">
      <c r="A14" s="41"/>
      <c r="B14" s="41"/>
      <c r="C14" s="41"/>
      <c r="D14" s="41"/>
      <c r="E14" s="41" t="s">
        <v>10</v>
      </c>
      <c r="F14" s="41" t="s">
        <v>11</v>
      </c>
      <c r="G14" s="41" t="s">
        <v>12</v>
      </c>
      <c r="H14" s="41" t="s">
        <v>13</v>
      </c>
      <c r="I14" s="49"/>
      <c r="J14" s="57" t="s">
        <v>17</v>
      </c>
      <c r="K14" s="59"/>
      <c r="L14" s="57" t="s">
        <v>18</v>
      </c>
      <c r="M14" s="59"/>
      <c r="N14" s="41"/>
      <c r="O14" s="62"/>
      <c r="P14" s="63"/>
      <c r="Q14" s="53"/>
      <c r="R14" s="48" t="s">
        <v>27</v>
      </c>
      <c r="S14" s="41" t="s">
        <v>4</v>
      </c>
      <c r="T14" s="53"/>
      <c r="U14" s="41" t="s">
        <v>2</v>
      </c>
      <c r="V14" s="41" t="s">
        <v>4</v>
      </c>
      <c r="W14" s="53"/>
      <c r="X14" s="67"/>
      <c r="Y14" s="68"/>
      <c r="Z14" s="69"/>
      <c r="AA14" s="41" t="s">
        <v>3</v>
      </c>
      <c r="AB14" s="41" t="s">
        <v>5</v>
      </c>
      <c r="AC14" s="41" t="s">
        <v>3</v>
      </c>
      <c r="AD14" s="41" t="s">
        <v>5</v>
      </c>
      <c r="AE14" s="41" t="s">
        <v>5</v>
      </c>
    </row>
    <row r="15" spans="1:31" ht="32.25" customHeight="1">
      <c r="A15" s="41"/>
      <c r="B15" s="41"/>
      <c r="C15" s="41"/>
      <c r="D15" s="41"/>
      <c r="E15" s="41"/>
      <c r="F15" s="41"/>
      <c r="G15" s="41"/>
      <c r="H15" s="41"/>
      <c r="I15" s="10" t="s">
        <v>15</v>
      </c>
      <c r="J15" s="10" t="s">
        <v>19</v>
      </c>
      <c r="K15" s="10" t="s">
        <v>20</v>
      </c>
      <c r="L15" s="10" t="s">
        <v>19</v>
      </c>
      <c r="M15" s="10" t="s">
        <v>20</v>
      </c>
      <c r="N15" s="41"/>
      <c r="O15" s="11" t="s">
        <v>21</v>
      </c>
      <c r="P15" s="11" t="s">
        <v>22</v>
      </c>
      <c r="Q15" s="54"/>
      <c r="R15" s="49"/>
      <c r="S15" s="42"/>
      <c r="T15" s="54"/>
      <c r="U15" s="42"/>
      <c r="V15" s="42"/>
      <c r="W15" s="54"/>
      <c r="X15" s="10" t="s">
        <v>3</v>
      </c>
      <c r="Y15" s="10" t="s">
        <v>5</v>
      </c>
      <c r="Z15" s="70"/>
      <c r="AA15" s="42"/>
      <c r="AB15" s="42"/>
      <c r="AC15" s="42"/>
      <c r="AD15" s="42"/>
      <c r="AE15" s="42"/>
    </row>
    <row r="16" spans="1:31" ht="17.25" customHeight="1">
      <c r="A16" s="2">
        <v>1</v>
      </c>
      <c r="B16" s="2">
        <f aca="true" t="shared" si="0" ref="B16:H16">A16+1</f>
        <v>2</v>
      </c>
      <c r="C16" s="2">
        <f t="shared" si="0"/>
        <v>3</v>
      </c>
      <c r="D16" s="2">
        <f t="shared" si="0"/>
        <v>4</v>
      </c>
      <c r="E16" s="2">
        <f t="shared" si="0"/>
        <v>5</v>
      </c>
      <c r="F16" s="2">
        <f t="shared" si="0"/>
        <v>6</v>
      </c>
      <c r="G16" s="2">
        <f t="shared" si="0"/>
        <v>7</v>
      </c>
      <c r="H16" s="2">
        <f t="shared" si="0"/>
        <v>8</v>
      </c>
      <c r="I16" s="2">
        <f aca="true" t="shared" si="1" ref="I16:W16">H16+1</f>
        <v>9</v>
      </c>
      <c r="J16" s="2">
        <f t="shared" si="1"/>
        <v>10</v>
      </c>
      <c r="K16" s="2">
        <f t="shared" si="1"/>
        <v>11</v>
      </c>
      <c r="L16" s="2">
        <f t="shared" si="1"/>
        <v>12</v>
      </c>
      <c r="M16" s="2">
        <f t="shared" si="1"/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f t="shared" si="1"/>
        <v>20</v>
      </c>
      <c r="U16" s="2">
        <f t="shared" si="1"/>
        <v>21</v>
      </c>
      <c r="V16" s="2">
        <f t="shared" si="1"/>
        <v>22</v>
      </c>
      <c r="W16" s="2">
        <f t="shared" si="1"/>
        <v>23</v>
      </c>
      <c r="X16" s="2" t="e">
        <f>#REF!+1</f>
        <v>#REF!</v>
      </c>
      <c r="Y16" s="2" t="e">
        <f aca="true" t="shared" si="2" ref="Y16:AD16">X16+1</f>
        <v>#REF!</v>
      </c>
      <c r="Z16" s="2" t="e">
        <f t="shared" si="2"/>
        <v>#REF!</v>
      </c>
      <c r="AA16" s="2" t="e">
        <f t="shared" si="2"/>
        <v>#REF!</v>
      </c>
      <c r="AB16" s="2" t="e">
        <f t="shared" si="2"/>
        <v>#REF!</v>
      </c>
      <c r="AC16" s="2" t="e">
        <f t="shared" si="2"/>
        <v>#REF!</v>
      </c>
      <c r="AD16" s="2" t="e">
        <f t="shared" si="2"/>
        <v>#REF!</v>
      </c>
      <c r="AE16" s="2"/>
    </row>
    <row r="17" spans="1:31" ht="15" customHeight="1">
      <c r="A17" s="2">
        <v>1</v>
      </c>
      <c r="B17" s="12" t="s">
        <v>30</v>
      </c>
      <c r="C17" s="12" t="s">
        <v>34</v>
      </c>
      <c r="D17" s="26" t="s">
        <v>66</v>
      </c>
      <c r="E17" s="13">
        <v>9</v>
      </c>
      <c r="F17" s="15">
        <v>6</v>
      </c>
      <c r="G17" s="15">
        <v>216</v>
      </c>
      <c r="H17" s="17">
        <v>12398.71</v>
      </c>
      <c r="I17" s="27">
        <v>11459.11</v>
      </c>
      <c r="J17" s="28">
        <v>2899.69</v>
      </c>
      <c r="K17" s="29">
        <v>8489.22</v>
      </c>
      <c r="L17" s="29">
        <v>0</v>
      </c>
      <c r="M17" s="29">
        <v>70.2</v>
      </c>
      <c r="N17" s="16">
        <v>1979</v>
      </c>
      <c r="O17" s="20">
        <v>33.009073195000006</v>
      </c>
      <c r="P17" s="21">
        <v>396.10887834000005</v>
      </c>
      <c r="Q17" s="20" t="s">
        <v>67</v>
      </c>
      <c r="R17" s="37">
        <v>5331.55</v>
      </c>
      <c r="S17" s="37">
        <f>P17*45%</f>
        <v>178.24899525300003</v>
      </c>
      <c r="T17" s="37" t="s">
        <v>67</v>
      </c>
      <c r="U17" s="29">
        <v>939.6</v>
      </c>
      <c r="V17" s="20">
        <f>P17*35%</f>
        <v>138.638107419</v>
      </c>
      <c r="W17" s="20" t="s">
        <v>67</v>
      </c>
      <c r="X17" s="21">
        <f>I17</f>
        <v>11459.11</v>
      </c>
      <c r="Y17" s="20">
        <f>P17*10%</f>
        <v>39.61088783400001</v>
      </c>
      <c r="Z17" s="20" t="s">
        <v>67</v>
      </c>
      <c r="AA17" s="21">
        <f>I17</f>
        <v>11459.11</v>
      </c>
      <c r="AB17" s="20">
        <f>0.05*I17*12*0.001</f>
        <v>6.875466</v>
      </c>
      <c r="AC17" s="21">
        <f>AA17</f>
        <v>11459.11</v>
      </c>
      <c r="AD17" s="20">
        <f>1.04*I17*0.001</f>
        <v>11.917474400000001</v>
      </c>
      <c r="AE17" s="20">
        <v>20.81794743399996</v>
      </c>
    </row>
    <row r="18" spans="1:31" ht="15">
      <c r="A18" s="2">
        <v>2</v>
      </c>
      <c r="B18" s="12" t="s">
        <v>30</v>
      </c>
      <c r="C18" s="12" t="s">
        <v>35</v>
      </c>
      <c r="D18" s="26" t="s">
        <v>66</v>
      </c>
      <c r="E18" s="13">
        <v>9</v>
      </c>
      <c r="F18" s="15">
        <v>6</v>
      </c>
      <c r="G18" s="15">
        <v>220</v>
      </c>
      <c r="H18" s="17">
        <v>126614.22</v>
      </c>
      <c r="I18" s="27">
        <v>11657.22</v>
      </c>
      <c r="J18" s="28">
        <v>2597.36</v>
      </c>
      <c r="K18" s="29">
        <v>9059.86</v>
      </c>
      <c r="L18" s="29">
        <v>0</v>
      </c>
      <c r="M18" s="29">
        <v>0</v>
      </c>
      <c r="N18" s="16">
        <v>1979</v>
      </c>
      <c r="O18" s="20">
        <v>43.233714675</v>
      </c>
      <c r="P18" s="21">
        <v>518.8045761000001</v>
      </c>
      <c r="Q18" s="20" t="s">
        <v>67</v>
      </c>
      <c r="R18" s="37">
        <v>5423.73</v>
      </c>
      <c r="S18" s="37">
        <f aca="true" t="shared" si="3" ref="S18:S56">P18*45%</f>
        <v>233.46205924500003</v>
      </c>
      <c r="T18" s="37" t="s">
        <v>67</v>
      </c>
      <c r="U18" s="29">
        <v>957</v>
      </c>
      <c r="V18" s="20">
        <f aca="true" t="shared" si="4" ref="V18:V56">P18*35%</f>
        <v>181.58160163500003</v>
      </c>
      <c r="W18" s="20" t="s">
        <v>67</v>
      </c>
      <c r="X18" s="21">
        <f aca="true" t="shared" si="5" ref="X18:X57">I18</f>
        <v>11657.22</v>
      </c>
      <c r="Y18" s="20">
        <f aca="true" t="shared" si="6" ref="Y18:Y56">P18*10%</f>
        <v>51.88045761000001</v>
      </c>
      <c r="Z18" s="20" t="s">
        <v>67</v>
      </c>
      <c r="AA18" s="21">
        <f aca="true" t="shared" si="7" ref="AA18:AA56">I18</f>
        <v>11657.22</v>
      </c>
      <c r="AB18" s="20">
        <f aca="true" t="shared" si="8" ref="AB18:AB56">0.05*I18*12*0.001</f>
        <v>6.994332000000001</v>
      </c>
      <c r="AC18" s="21">
        <f aca="true" t="shared" si="9" ref="AC18:AC56">AA18</f>
        <v>11657.22</v>
      </c>
      <c r="AD18" s="20">
        <f aca="true" t="shared" si="10" ref="AD18:AD56">1.04*I18*0.001</f>
        <v>12.1235088</v>
      </c>
      <c r="AE18" s="20">
        <v>32.76261681</v>
      </c>
    </row>
    <row r="19" spans="1:31" ht="15">
      <c r="A19" s="2">
        <v>3</v>
      </c>
      <c r="B19" s="12" t="s">
        <v>31</v>
      </c>
      <c r="C19" s="12" t="s">
        <v>36</v>
      </c>
      <c r="D19" s="26" t="s">
        <v>66</v>
      </c>
      <c r="E19" s="13">
        <v>9</v>
      </c>
      <c r="F19" s="15">
        <v>5</v>
      </c>
      <c r="G19" s="15">
        <v>184</v>
      </c>
      <c r="H19" s="17">
        <v>9307.59</v>
      </c>
      <c r="I19" s="27">
        <v>8123.29</v>
      </c>
      <c r="J19" s="28">
        <v>2911.29</v>
      </c>
      <c r="K19" s="29">
        <v>2316</v>
      </c>
      <c r="L19" s="30">
        <v>1703.7</v>
      </c>
      <c r="M19" s="29">
        <v>1192.3</v>
      </c>
      <c r="N19" s="16">
        <v>1988</v>
      </c>
      <c r="O19" s="20">
        <v>41.908663655</v>
      </c>
      <c r="P19" s="21">
        <v>502.90396386</v>
      </c>
      <c r="Q19" s="20" t="s">
        <v>67</v>
      </c>
      <c r="R19" s="37">
        <v>3779.5</v>
      </c>
      <c r="S19" s="37">
        <f t="shared" si="3"/>
        <v>226.306783737</v>
      </c>
      <c r="T19" s="37" t="s">
        <v>67</v>
      </c>
      <c r="U19" s="29">
        <v>784.3</v>
      </c>
      <c r="V19" s="20">
        <f t="shared" si="4"/>
        <v>176.016387351</v>
      </c>
      <c r="W19" s="20" t="s">
        <v>67</v>
      </c>
      <c r="X19" s="21">
        <f t="shared" si="5"/>
        <v>8123.29</v>
      </c>
      <c r="Y19" s="20">
        <f t="shared" si="6"/>
        <v>50.290396386</v>
      </c>
      <c r="Z19" s="20" t="s">
        <v>67</v>
      </c>
      <c r="AA19" s="21">
        <f t="shared" si="7"/>
        <v>8123.29</v>
      </c>
      <c r="AB19" s="20">
        <f t="shared" si="8"/>
        <v>4.8739740000000005</v>
      </c>
      <c r="AC19" s="21">
        <f t="shared" si="9"/>
        <v>8123.29</v>
      </c>
      <c r="AD19" s="20">
        <f t="shared" si="10"/>
        <v>8.4482216</v>
      </c>
      <c r="AE19" s="20">
        <v>36.96820078600001</v>
      </c>
    </row>
    <row r="20" spans="1:31" ht="15">
      <c r="A20" s="2">
        <v>4</v>
      </c>
      <c r="B20" s="12" t="s">
        <v>31</v>
      </c>
      <c r="C20" s="12" t="s">
        <v>37</v>
      </c>
      <c r="D20" s="26" t="s">
        <v>66</v>
      </c>
      <c r="E20" s="13">
        <v>5</v>
      </c>
      <c r="F20" s="15">
        <v>4</v>
      </c>
      <c r="G20" s="15">
        <v>53</v>
      </c>
      <c r="H20" s="17">
        <v>3019.32</v>
      </c>
      <c r="I20" s="27">
        <v>2699.32</v>
      </c>
      <c r="J20" s="28">
        <v>628.19</v>
      </c>
      <c r="K20" s="29">
        <v>1692.37</v>
      </c>
      <c r="L20" s="30">
        <v>378.76</v>
      </c>
      <c r="M20" s="30">
        <v>0</v>
      </c>
      <c r="N20" s="16">
        <v>1981</v>
      </c>
      <c r="O20" s="20">
        <v>11.018756880000002</v>
      </c>
      <c r="P20" s="21">
        <v>132.22508256000003</v>
      </c>
      <c r="Q20" s="20" t="s">
        <v>67</v>
      </c>
      <c r="R20" s="37">
        <v>1700.3</v>
      </c>
      <c r="S20" s="37">
        <f t="shared" si="3"/>
        <v>59.50128715200002</v>
      </c>
      <c r="T20" s="37" t="s">
        <v>67</v>
      </c>
      <c r="U20" s="29">
        <v>320</v>
      </c>
      <c r="V20" s="20">
        <f t="shared" si="4"/>
        <v>46.278778896000006</v>
      </c>
      <c r="W20" s="20" t="s">
        <v>67</v>
      </c>
      <c r="X20" s="21">
        <f t="shared" si="5"/>
        <v>2699.32</v>
      </c>
      <c r="Y20" s="20">
        <f t="shared" si="6"/>
        <v>13.222508256000005</v>
      </c>
      <c r="Z20" s="20" t="s">
        <v>67</v>
      </c>
      <c r="AA20" s="21">
        <f t="shared" si="7"/>
        <v>2699.32</v>
      </c>
      <c r="AB20" s="20">
        <f t="shared" si="8"/>
        <v>1.6195920000000001</v>
      </c>
      <c r="AC20" s="21">
        <f t="shared" si="9"/>
        <v>2699.32</v>
      </c>
      <c r="AD20" s="20">
        <f t="shared" si="10"/>
        <v>2.8072928000000004</v>
      </c>
      <c r="AE20" s="20">
        <v>8.795623456000001</v>
      </c>
    </row>
    <row r="21" spans="1:31" ht="15">
      <c r="A21" s="2">
        <v>5</v>
      </c>
      <c r="B21" s="12" t="s">
        <v>31</v>
      </c>
      <c r="C21" s="12" t="s">
        <v>38</v>
      </c>
      <c r="D21" s="26" t="s">
        <v>66</v>
      </c>
      <c r="E21" s="13">
        <v>9</v>
      </c>
      <c r="F21" s="15">
        <v>2</v>
      </c>
      <c r="G21" s="15">
        <v>72</v>
      </c>
      <c r="H21" s="17">
        <v>4286.2</v>
      </c>
      <c r="I21" s="27">
        <v>3955.6</v>
      </c>
      <c r="J21" s="28">
        <v>974.18</v>
      </c>
      <c r="K21" s="29">
        <v>2888.18</v>
      </c>
      <c r="L21" s="30">
        <v>133.24</v>
      </c>
      <c r="M21" s="29">
        <v>0</v>
      </c>
      <c r="N21" s="16">
        <v>1981</v>
      </c>
      <c r="O21" s="20">
        <v>16.28930601</v>
      </c>
      <c r="P21" s="21">
        <v>195.47167212</v>
      </c>
      <c r="Q21" s="20" t="s">
        <v>67</v>
      </c>
      <c r="R21" s="37">
        <v>1859.02</v>
      </c>
      <c r="S21" s="37">
        <f t="shared" si="3"/>
        <v>87.962252454</v>
      </c>
      <c r="T21" s="37" t="s">
        <v>67</v>
      </c>
      <c r="U21" s="29">
        <v>419.9</v>
      </c>
      <c r="V21" s="20">
        <f t="shared" si="4"/>
        <v>68.41508524199999</v>
      </c>
      <c r="W21" s="20" t="s">
        <v>67</v>
      </c>
      <c r="X21" s="21">
        <f t="shared" si="5"/>
        <v>3955.6</v>
      </c>
      <c r="Y21" s="20">
        <f t="shared" si="6"/>
        <v>19.547167212</v>
      </c>
      <c r="Z21" s="20" t="s">
        <v>67</v>
      </c>
      <c r="AA21" s="21">
        <f t="shared" si="7"/>
        <v>3955.6</v>
      </c>
      <c r="AB21" s="20">
        <f t="shared" si="8"/>
        <v>2.3733600000000004</v>
      </c>
      <c r="AC21" s="21">
        <f t="shared" si="9"/>
        <v>3955.6</v>
      </c>
      <c r="AD21" s="20">
        <f t="shared" si="10"/>
        <v>4.113823999999999</v>
      </c>
      <c r="AE21" s="20">
        <v>13.05998321200002</v>
      </c>
    </row>
    <row r="22" spans="1:31" ht="15">
      <c r="A22" s="2">
        <v>6</v>
      </c>
      <c r="B22" s="12" t="s">
        <v>31</v>
      </c>
      <c r="C22" s="12" t="s">
        <v>39</v>
      </c>
      <c r="D22" s="26" t="s">
        <v>66</v>
      </c>
      <c r="E22" s="13">
        <v>5</v>
      </c>
      <c r="F22" s="15">
        <v>4</v>
      </c>
      <c r="G22" s="15">
        <v>60</v>
      </c>
      <c r="H22" s="17">
        <v>3456.43</v>
      </c>
      <c r="I22" s="27">
        <v>3138.43</v>
      </c>
      <c r="J22" s="28">
        <v>1007.89</v>
      </c>
      <c r="K22" s="29">
        <v>2130.54</v>
      </c>
      <c r="L22" s="30">
        <v>0</v>
      </c>
      <c r="M22" s="29">
        <v>0</v>
      </c>
      <c r="N22" s="16">
        <v>1980</v>
      </c>
      <c r="O22" s="20">
        <v>10.4925560975</v>
      </c>
      <c r="P22" s="21">
        <v>125.91067317</v>
      </c>
      <c r="Q22" s="20" t="s">
        <v>67</v>
      </c>
      <c r="R22" s="37">
        <v>1976.9</v>
      </c>
      <c r="S22" s="37">
        <f t="shared" si="3"/>
        <v>56.6598029265</v>
      </c>
      <c r="T22" s="37" t="s">
        <v>67</v>
      </c>
      <c r="U22" s="29">
        <v>318</v>
      </c>
      <c r="V22" s="20">
        <f t="shared" si="4"/>
        <v>44.068735609499996</v>
      </c>
      <c r="W22" s="20" t="s">
        <v>67</v>
      </c>
      <c r="X22" s="21">
        <f t="shared" si="5"/>
        <v>3138.43</v>
      </c>
      <c r="Y22" s="20">
        <f t="shared" si="6"/>
        <v>12.591067317</v>
      </c>
      <c r="Z22" s="20" t="s">
        <v>67</v>
      </c>
      <c r="AA22" s="21">
        <f t="shared" si="7"/>
        <v>3138.43</v>
      </c>
      <c r="AB22" s="20">
        <f t="shared" si="8"/>
        <v>1.8830580000000001</v>
      </c>
      <c r="AC22" s="21">
        <f t="shared" si="9"/>
        <v>3138.43</v>
      </c>
      <c r="AD22" s="20">
        <f t="shared" si="10"/>
        <v>3.2639672</v>
      </c>
      <c r="AE22" s="20">
        <v>7.444042116999995</v>
      </c>
    </row>
    <row r="23" spans="1:31" ht="15">
      <c r="A23" s="2">
        <v>7</v>
      </c>
      <c r="B23" s="12" t="s">
        <v>31</v>
      </c>
      <c r="C23" s="12" t="s">
        <v>40</v>
      </c>
      <c r="D23" s="26" t="s">
        <v>66</v>
      </c>
      <c r="E23" s="13">
        <v>5</v>
      </c>
      <c r="F23" s="15">
        <v>4</v>
      </c>
      <c r="G23" s="15">
        <v>60</v>
      </c>
      <c r="H23" s="17">
        <v>3458.91</v>
      </c>
      <c r="I23" s="27">
        <v>3140.91</v>
      </c>
      <c r="J23" s="28">
        <v>864.24</v>
      </c>
      <c r="K23" s="29">
        <v>2276.67</v>
      </c>
      <c r="L23" s="30">
        <v>0</v>
      </c>
      <c r="M23" s="29">
        <v>0</v>
      </c>
      <c r="N23" s="16">
        <v>1980</v>
      </c>
      <c r="O23" s="20">
        <v>10.5008473575</v>
      </c>
      <c r="P23" s="21">
        <v>126.01016829</v>
      </c>
      <c r="Q23" s="20" t="s">
        <v>67</v>
      </c>
      <c r="R23" s="37">
        <v>1978.46</v>
      </c>
      <c r="S23" s="37">
        <f t="shared" si="3"/>
        <v>56.7045757305</v>
      </c>
      <c r="T23" s="37" t="s">
        <v>67</v>
      </c>
      <c r="U23" s="29">
        <v>318</v>
      </c>
      <c r="V23" s="20">
        <f t="shared" si="4"/>
        <v>44.103558901499994</v>
      </c>
      <c r="W23" s="20" t="s">
        <v>67</v>
      </c>
      <c r="X23" s="21">
        <f t="shared" si="5"/>
        <v>3140.91</v>
      </c>
      <c r="Y23" s="20">
        <f t="shared" si="6"/>
        <v>12.601016829</v>
      </c>
      <c r="Z23" s="20" t="s">
        <v>67</v>
      </c>
      <c r="AA23" s="21">
        <f t="shared" si="7"/>
        <v>3140.91</v>
      </c>
      <c r="AB23" s="20">
        <f t="shared" si="8"/>
        <v>1.884546</v>
      </c>
      <c r="AC23" s="21">
        <f t="shared" si="9"/>
        <v>3140.91</v>
      </c>
      <c r="AD23" s="20">
        <f t="shared" si="10"/>
        <v>3.2665464</v>
      </c>
      <c r="AE23" s="20">
        <v>7.449924429000006</v>
      </c>
    </row>
    <row r="24" spans="1:31" ht="15">
      <c r="A24" s="2">
        <v>8</v>
      </c>
      <c r="B24" s="12" t="s">
        <v>31</v>
      </c>
      <c r="C24" s="12" t="s">
        <v>41</v>
      </c>
      <c r="D24" s="26" t="s">
        <v>66</v>
      </c>
      <c r="E24" s="13">
        <v>10</v>
      </c>
      <c r="F24" s="15">
        <v>4</v>
      </c>
      <c r="G24" s="15">
        <v>162</v>
      </c>
      <c r="H24" s="17">
        <v>9433.71</v>
      </c>
      <c r="I24" s="27">
        <v>8625.71</v>
      </c>
      <c r="J24" s="28">
        <v>2069.54</v>
      </c>
      <c r="K24" s="29">
        <v>6556.17</v>
      </c>
      <c r="L24" s="30">
        <v>0</v>
      </c>
      <c r="M24" s="29">
        <v>0</v>
      </c>
      <c r="N24" s="16">
        <v>1988</v>
      </c>
      <c r="O24" s="20">
        <v>27.354282837500005</v>
      </c>
      <c r="P24" s="21">
        <v>328.25139405000004</v>
      </c>
      <c r="Q24" s="20" t="s">
        <v>67</v>
      </c>
      <c r="R24" s="37">
        <v>2778.41</v>
      </c>
      <c r="S24" s="37">
        <f t="shared" si="3"/>
        <v>147.71312732250001</v>
      </c>
      <c r="T24" s="37" t="s">
        <v>67</v>
      </c>
      <c r="U24" s="29">
        <v>808</v>
      </c>
      <c r="V24" s="20">
        <f t="shared" si="4"/>
        <v>114.88798791750001</v>
      </c>
      <c r="W24" s="20" t="s">
        <v>67</v>
      </c>
      <c r="X24" s="21">
        <f t="shared" si="5"/>
        <v>8625.71</v>
      </c>
      <c r="Y24" s="20">
        <f t="shared" si="6"/>
        <v>32.82513940500001</v>
      </c>
      <c r="Z24" s="20" t="s">
        <v>67</v>
      </c>
      <c r="AA24" s="21">
        <f t="shared" si="7"/>
        <v>8625.71</v>
      </c>
      <c r="AB24" s="20">
        <f t="shared" si="8"/>
        <v>5.175426</v>
      </c>
      <c r="AC24" s="21">
        <f t="shared" si="9"/>
        <v>8625.71</v>
      </c>
      <c r="AD24" s="20">
        <f t="shared" si="10"/>
        <v>8.9707384</v>
      </c>
      <c r="AE24" s="20">
        <v>18.678975004999984</v>
      </c>
    </row>
    <row r="25" spans="1:31" ht="15">
      <c r="A25" s="2">
        <v>9</v>
      </c>
      <c r="B25" s="12" t="s">
        <v>31</v>
      </c>
      <c r="C25" s="12" t="s">
        <v>42</v>
      </c>
      <c r="D25" s="26" t="s">
        <v>66</v>
      </c>
      <c r="E25" s="13">
        <v>10</v>
      </c>
      <c r="F25" s="15">
        <v>3</v>
      </c>
      <c r="G25" s="15">
        <v>120</v>
      </c>
      <c r="H25" s="17">
        <v>7255.36</v>
      </c>
      <c r="I25" s="27">
        <v>6469.36</v>
      </c>
      <c r="J25" s="28">
        <v>0</v>
      </c>
      <c r="K25" s="29">
        <v>6469.36</v>
      </c>
      <c r="L25" s="30">
        <v>0</v>
      </c>
      <c r="M25" s="29">
        <v>0</v>
      </c>
      <c r="N25" s="16">
        <v>1993</v>
      </c>
      <c r="O25" s="20">
        <v>15.300036400000002</v>
      </c>
      <c r="P25" s="21">
        <v>183.6004368</v>
      </c>
      <c r="Q25" s="20" t="s">
        <v>67</v>
      </c>
      <c r="R25" s="37">
        <v>2083.83</v>
      </c>
      <c r="S25" s="37">
        <f t="shared" si="3"/>
        <v>82.62019656000001</v>
      </c>
      <c r="T25" s="37" t="s">
        <v>67</v>
      </c>
      <c r="U25" s="29">
        <v>786</v>
      </c>
      <c r="V25" s="20">
        <f t="shared" si="4"/>
        <v>64.26015288</v>
      </c>
      <c r="W25" s="20" t="s">
        <v>67</v>
      </c>
      <c r="X25" s="21">
        <f t="shared" si="5"/>
        <v>6469.36</v>
      </c>
      <c r="Y25" s="20">
        <f t="shared" si="6"/>
        <v>18.36004368</v>
      </c>
      <c r="Z25" s="20" t="s">
        <v>67</v>
      </c>
      <c r="AA25" s="21">
        <f t="shared" si="7"/>
        <v>6469.36</v>
      </c>
      <c r="AB25" s="20">
        <f t="shared" si="8"/>
        <v>3.881616</v>
      </c>
      <c r="AC25" s="21">
        <f t="shared" si="9"/>
        <v>6469.36</v>
      </c>
      <c r="AD25" s="20">
        <f t="shared" si="10"/>
        <v>6.7281344</v>
      </c>
      <c r="AE25" s="20">
        <v>7.750293279999994</v>
      </c>
    </row>
    <row r="26" spans="1:31" ht="15">
      <c r="A26" s="2">
        <v>10</v>
      </c>
      <c r="B26" s="12" t="s">
        <v>31</v>
      </c>
      <c r="C26" s="12" t="s">
        <v>43</v>
      </c>
      <c r="D26" s="26" t="s">
        <v>66</v>
      </c>
      <c r="E26" s="13">
        <v>10</v>
      </c>
      <c r="F26" s="15">
        <v>3</v>
      </c>
      <c r="G26" s="15">
        <v>120</v>
      </c>
      <c r="H26" s="17">
        <v>7189.8</v>
      </c>
      <c r="I26" s="27">
        <v>6475.8</v>
      </c>
      <c r="J26" s="28">
        <v>52.8</v>
      </c>
      <c r="K26" s="29">
        <v>6423</v>
      </c>
      <c r="L26" s="30">
        <v>0</v>
      </c>
      <c r="M26" s="29">
        <v>0</v>
      </c>
      <c r="N26" s="16">
        <v>1996</v>
      </c>
      <c r="O26" s="20">
        <v>15.24565215</v>
      </c>
      <c r="P26" s="21">
        <v>182.9478258</v>
      </c>
      <c r="Q26" s="20" t="s">
        <v>67</v>
      </c>
      <c r="R26" s="37">
        <v>2085.91</v>
      </c>
      <c r="S26" s="37">
        <f t="shared" si="3"/>
        <v>82.32652161</v>
      </c>
      <c r="T26" s="37" t="s">
        <v>67</v>
      </c>
      <c r="U26" s="29">
        <v>782.1</v>
      </c>
      <c r="V26" s="20">
        <f t="shared" si="4"/>
        <v>64.03173903</v>
      </c>
      <c r="W26" s="20" t="s">
        <v>67</v>
      </c>
      <c r="X26" s="21">
        <f t="shared" si="5"/>
        <v>6475.8</v>
      </c>
      <c r="Y26" s="20">
        <f t="shared" si="6"/>
        <v>18.29478258</v>
      </c>
      <c r="Z26" s="20" t="s">
        <v>67</v>
      </c>
      <c r="AA26" s="21">
        <f t="shared" si="7"/>
        <v>6475.8</v>
      </c>
      <c r="AB26" s="20">
        <f t="shared" si="8"/>
        <v>3.8854800000000007</v>
      </c>
      <c r="AC26" s="21">
        <f t="shared" si="9"/>
        <v>6475.8</v>
      </c>
      <c r="AD26" s="20">
        <f t="shared" si="10"/>
        <v>6.734832000000001</v>
      </c>
      <c r="AE26" s="20">
        <v>7.674470579999991</v>
      </c>
    </row>
    <row r="27" spans="1:31" ht="15">
      <c r="A27" s="2">
        <v>11</v>
      </c>
      <c r="B27" s="12" t="s">
        <v>31</v>
      </c>
      <c r="C27" s="12" t="s">
        <v>35</v>
      </c>
      <c r="D27" s="26" t="s">
        <v>66</v>
      </c>
      <c r="E27" s="13">
        <v>10</v>
      </c>
      <c r="F27" s="15">
        <v>4</v>
      </c>
      <c r="G27" s="15">
        <v>160</v>
      </c>
      <c r="H27" s="17">
        <v>8590.18</v>
      </c>
      <c r="I27" s="27">
        <v>8590.18</v>
      </c>
      <c r="J27" s="28">
        <v>2155.36</v>
      </c>
      <c r="K27" s="29">
        <v>6434.82</v>
      </c>
      <c r="L27" s="30">
        <v>0</v>
      </c>
      <c r="M27" s="29">
        <v>0</v>
      </c>
      <c r="N27" s="16">
        <v>1988</v>
      </c>
      <c r="O27" s="20">
        <v>26.964575019999998</v>
      </c>
      <c r="P27" s="21">
        <v>323.57490024</v>
      </c>
      <c r="Q27" s="20" t="s">
        <v>67</v>
      </c>
      <c r="R27" s="37">
        <v>2766.97</v>
      </c>
      <c r="S27" s="37">
        <f t="shared" si="3"/>
        <v>145.60870510799998</v>
      </c>
      <c r="T27" s="37" t="s">
        <v>67</v>
      </c>
      <c r="U27" s="29">
        <v>808</v>
      </c>
      <c r="V27" s="20">
        <f t="shared" si="4"/>
        <v>113.25121508399998</v>
      </c>
      <c r="W27" s="20" t="s">
        <v>67</v>
      </c>
      <c r="X27" s="21">
        <f t="shared" si="5"/>
        <v>8590.18</v>
      </c>
      <c r="Y27" s="20">
        <f t="shared" si="6"/>
        <v>32.357490024</v>
      </c>
      <c r="Z27" s="20" t="s">
        <v>67</v>
      </c>
      <c r="AA27" s="21">
        <f t="shared" si="7"/>
        <v>8590.18</v>
      </c>
      <c r="AB27" s="20">
        <f t="shared" si="8"/>
        <v>5.154108</v>
      </c>
      <c r="AC27" s="21">
        <f t="shared" si="9"/>
        <v>8590.18</v>
      </c>
      <c r="AD27" s="20">
        <f t="shared" si="10"/>
        <v>8.933787200000001</v>
      </c>
      <c r="AE27" s="20">
        <v>18.269594824000023</v>
      </c>
    </row>
    <row r="28" spans="1:31" ht="15">
      <c r="A28" s="2">
        <v>12</v>
      </c>
      <c r="B28" s="12" t="s">
        <v>31</v>
      </c>
      <c r="C28" s="12" t="s">
        <v>44</v>
      </c>
      <c r="D28" s="26" t="s">
        <v>66</v>
      </c>
      <c r="E28" s="13">
        <v>5</v>
      </c>
      <c r="F28" s="15">
        <v>4</v>
      </c>
      <c r="G28" s="15">
        <v>100</v>
      </c>
      <c r="H28" s="17">
        <v>3142.96</v>
      </c>
      <c r="I28" s="31">
        <v>3142.96</v>
      </c>
      <c r="J28" s="28">
        <v>0</v>
      </c>
      <c r="K28" s="31">
        <v>3142.96</v>
      </c>
      <c r="L28" s="31">
        <v>0</v>
      </c>
      <c r="M28" s="31">
        <v>0</v>
      </c>
      <c r="N28" s="16">
        <v>1980</v>
      </c>
      <c r="O28" s="20">
        <v>10.50770102</v>
      </c>
      <c r="P28" s="21">
        <v>126.09241224000002</v>
      </c>
      <c r="Q28" s="20" t="s">
        <v>67</v>
      </c>
      <c r="R28" s="37">
        <v>1979.75</v>
      </c>
      <c r="S28" s="37">
        <f t="shared" si="3"/>
        <v>56.74158550800001</v>
      </c>
      <c r="T28" s="37" t="s">
        <v>67</v>
      </c>
      <c r="U28" s="29">
        <v>318</v>
      </c>
      <c r="V28" s="20">
        <f t="shared" si="4"/>
        <v>44.132344284000006</v>
      </c>
      <c r="W28" s="20" t="s">
        <v>67</v>
      </c>
      <c r="X28" s="21">
        <f t="shared" si="5"/>
        <v>3142.96</v>
      </c>
      <c r="Y28" s="20">
        <f t="shared" si="6"/>
        <v>12.609241224000002</v>
      </c>
      <c r="Z28" s="20" t="s">
        <v>67</v>
      </c>
      <c r="AA28" s="21">
        <f t="shared" si="7"/>
        <v>3142.96</v>
      </c>
      <c r="AB28" s="20">
        <f t="shared" si="8"/>
        <v>1.8857760000000003</v>
      </c>
      <c r="AC28" s="21">
        <f t="shared" si="9"/>
        <v>3142.96</v>
      </c>
      <c r="AD28" s="20">
        <f t="shared" si="10"/>
        <v>3.2686784</v>
      </c>
      <c r="AE28" s="20">
        <v>7.454786823999996</v>
      </c>
    </row>
    <row r="29" spans="1:31" ht="15">
      <c r="A29" s="2">
        <v>13</v>
      </c>
      <c r="B29" s="12" t="s">
        <v>31</v>
      </c>
      <c r="C29" s="12" t="s">
        <v>45</v>
      </c>
      <c r="D29" s="26" t="s">
        <v>66</v>
      </c>
      <c r="E29" s="13">
        <v>9</v>
      </c>
      <c r="F29" s="15">
        <v>2</v>
      </c>
      <c r="G29" s="15">
        <v>72</v>
      </c>
      <c r="H29" s="17">
        <v>4064.55</v>
      </c>
      <c r="I29" s="31">
        <v>3733.95</v>
      </c>
      <c r="J29" s="28">
        <v>1484.52</v>
      </c>
      <c r="K29" s="31">
        <v>2039.02</v>
      </c>
      <c r="L29" s="31">
        <v>0</v>
      </c>
      <c r="M29" s="31">
        <v>210.41</v>
      </c>
      <c r="N29" s="16">
        <v>1981</v>
      </c>
      <c r="O29" s="20">
        <v>14.79825263</v>
      </c>
      <c r="P29" s="21">
        <v>177.57903156</v>
      </c>
      <c r="Q29" s="20" t="s">
        <v>67</v>
      </c>
      <c r="R29" s="37">
        <v>1737.29</v>
      </c>
      <c r="S29" s="37">
        <f t="shared" si="3"/>
        <v>79.910564202</v>
      </c>
      <c r="T29" s="37" t="s">
        <v>67</v>
      </c>
      <c r="U29" s="29">
        <v>313.2</v>
      </c>
      <c r="V29" s="20">
        <f t="shared" si="4"/>
        <v>62.152661046</v>
      </c>
      <c r="W29" s="20" t="s">
        <v>67</v>
      </c>
      <c r="X29" s="21">
        <f t="shared" si="5"/>
        <v>3733.95</v>
      </c>
      <c r="Y29" s="20">
        <f t="shared" si="6"/>
        <v>17.757903156</v>
      </c>
      <c r="Z29" s="20" t="s">
        <v>67</v>
      </c>
      <c r="AA29" s="21">
        <f t="shared" si="7"/>
        <v>3733.95</v>
      </c>
      <c r="AB29" s="20">
        <f t="shared" si="8"/>
        <v>2.24037</v>
      </c>
      <c r="AC29" s="21">
        <f t="shared" si="9"/>
        <v>3733.95</v>
      </c>
      <c r="AD29" s="20">
        <f t="shared" si="10"/>
        <v>3.883308</v>
      </c>
      <c r="AE29" s="20">
        <v>11.634225155999985</v>
      </c>
    </row>
    <row r="30" spans="1:31" ht="15">
      <c r="A30" s="2">
        <v>14</v>
      </c>
      <c r="B30" s="12" t="s">
        <v>31</v>
      </c>
      <c r="C30" s="12" t="s">
        <v>46</v>
      </c>
      <c r="D30" s="26" t="s">
        <v>66</v>
      </c>
      <c r="E30" s="13">
        <v>9</v>
      </c>
      <c r="F30" s="15">
        <v>2</v>
      </c>
      <c r="G30" s="15">
        <v>72</v>
      </c>
      <c r="H30" s="17">
        <v>4211.95</v>
      </c>
      <c r="I30" s="31">
        <v>3881.35</v>
      </c>
      <c r="J30" s="28">
        <v>795.41</v>
      </c>
      <c r="K30" s="31">
        <v>3085.94</v>
      </c>
      <c r="L30" s="31">
        <v>0</v>
      </c>
      <c r="M30" s="31">
        <v>0</v>
      </c>
      <c r="N30" s="16">
        <v>1980</v>
      </c>
      <c r="O30" s="20">
        <v>14.269783274999998</v>
      </c>
      <c r="P30" s="21">
        <v>171.2373993</v>
      </c>
      <c r="Q30" s="20" t="s">
        <v>67</v>
      </c>
      <c r="R30" s="37">
        <v>1805.87</v>
      </c>
      <c r="S30" s="37">
        <f t="shared" si="3"/>
        <v>77.056829685</v>
      </c>
      <c r="T30" s="37" t="s">
        <v>67</v>
      </c>
      <c r="U30" s="29">
        <v>330.6</v>
      </c>
      <c r="V30" s="20">
        <f t="shared" si="4"/>
        <v>59.93308975499999</v>
      </c>
      <c r="W30" s="20" t="s">
        <v>67</v>
      </c>
      <c r="X30" s="21">
        <f t="shared" si="5"/>
        <v>3881.35</v>
      </c>
      <c r="Y30" s="20">
        <f t="shared" si="6"/>
        <v>17.12373993</v>
      </c>
      <c r="Z30" s="20" t="s">
        <v>67</v>
      </c>
      <c r="AA30" s="21">
        <f t="shared" si="7"/>
        <v>3881.35</v>
      </c>
      <c r="AB30" s="20">
        <f t="shared" si="8"/>
        <v>2.32881</v>
      </c>
      <c r="AC30" s="21">
        <f t="shared" si="9"/>
        <v>3881.35</v>
      </c>
      <c r="AD30" s="20">
        <f t="shared" si="10"/>
        <v>4.0366040000000005</v>
      </c>
      <c r="AE30" s="20">
        <v>10.758325929999984</v>
      </c>
    </row>
    <row r="31" spans="1:31" ht="15">
      <c r="A31" s="2">
        <v>15</v>
      </c>
      <c r="B31" s="12" t="s">
        <v>31</v>
      </c>
      <c r="C31" s="12" t="s">
        <v>47</v>
      </c>
      <c r="D31" s="26" t="s">
        <v>66</v>
      </c>
      <c r="E31" s="13">
        <v>9</v>
      </c>
      <c r="F31" s="15">
        <v>2</v>
      </c>
      <c r="G31" s="15">
        <v>72</v>
      </c>
      <c r="H31" s="17">
        <v>4232.98</v>
      </c>
      <c r="I31" s="31">
        <v>3919.78</v>
      </c>
      <c r="J31" s="28">
        <v>1277.72</v>
      </c>
      <c r="K31" s="31">
        <v>2642.06</v>
      </c>
      <c r="L31" s="31">
        <v>0</v>
      </c>
      <c r="M31" s="31">
        <v>0</v>
      </c>
      <c r="N31" s="16">
        <v>1980</v>
      </c>
      <c r="O31" s="20">
        <v>13.863281915000002</v>
      </c>
      <c r="P31" s="21">
        <v>166.35938298000002</v>
      </c>
      <c r="Q31" s="20" t="s">
        <v>67</v>
      </c>
      <c r="R31" s="37">
        <v>1823.75</v>
      </c>
      <c r="S31" s="37">
        <f t="shared" si="3"/>
        <v>74.86172234100002</v>
      </c>
      <c r="T31" s="37" t="s">
        <v>67</v>
      </c>
      <c r="U31" s="29">
        <v>313.2</v>
      </c>
      <c r="V31" s="20">
        <f t="shared" si="4"/>
        <v>58.225784043000004</v>
      </c>
      <c r="W31" s="20" t="s">
        <v>67</v>
      </c>
      <c r="X31" s="21">
        <f t="shared" si="5"/>
        <v>3919.78</v>
      </c>
      <c r="Y31" s="20">
        <f t="shared" si="6"/>
        <v>16.635938298000003</v>
      </c>
      <c r="Z31" s="20" t="s">
        <v>67</v>
      </c>
      <c r="AA31" s="21">
        <f t="shared" si="7"/>
        <v>3919.78</v>
      </c>
      <c r="AB31" s="20">
        <f t="shared" si="8"/>
        <v>2.3518680000000005</v>
      </c>
      <c r="AC31" s="21">
        <f t="shared" si="9"/>
        <v>3919.78</v>
      </c>
      <c r="AD31" s="20">
        <f t="shared" si="10"/>
        <v>4.0765712</v>
      </c>
      <c r="AE31" s="20">
        <v>10.207499098</v>
      </c>
    </row>
    <row r="32" spans="1:31" ht="15">
      <c r="A32" s="2">
        <v>16</v>
      </c>
      <c r="B32" s="12" t="s">
        <v>32</v>
      </c>
      <c r="C32" s="12" t="s">
        <v>48</v>
      </c>
      <c r="D32" s="26" t="s">
        <v>66</v>
      </c>
      <c r="E32" s="13">
        <v>5</v>
      </c>
      <c r="F32" s="15">
        <v>4</v>
      </c>
      <c r="G32" s="15">
        <v>100</v>
      </c>
      <c r="H32" s="17">
        <v>4404.92</v>
      </c>
      <c r="I32" s="31">
        <v>3694.92</v>
      </c>
      <c r="J32" s="28">
        <v>899.06</v>
      </c>
      <c r="K32" s="31">
        <v>2654.16</v>
      </c>
      <c r="L32" s="31">
        <v>141.7</v>
      </c>
      <c r="M32" s="31">
        <v>0</v>
      </c>
      <c r="N32" s="16">
        <v>1979</v>
      </c>
      <c r="O32" s="20">
        <v>13.1979728</v>
      </c>
      <c r="P32" s="21">
        <v>158.3756736</v>
      </c>
      <c r="Q32" s="20" t="s">
        <v>67</v>
      </c>
      <c r="R32" s="37">
        <v>2327.43</v>
      </c>
      <c r="S32" s="37">
        <f t="shared" si="3"/>
        <v>71.26905312</v>
      </c>
      <c r="T32" s="37" t="s">
        <v>67</v>
      </c>
      <c r="U32" s="29">
        <v>400</v>
      </c>
      <c r="V32" s="20">
        <f t="shared" si="4"/>
        <v>55.431485759999994</v>
      </c>
      <c r="W32" s="20" t="s">
        <v>67</v>
      </c>
      <c r="X32" s="21">
        <f t="shared" si="5"/>
        <v>3694.92</v>
      </c>
      <c r="Y32" s="20">
        <f t="shared" si="6"/>
        <v>15.837567360000001</v>
      </c>
      <c r="Z32" s="20" t="s">
        <v>67</v>
      </c>
      <c r="AA32" s="21">
        <f t="shared" si="7"/>
        <v>3694.92</v>
      </c>
      <c r="AB32" s="20">
        <f t="shared" si="8"/>
        <v>2.2169520000000005</v>
      </c>
      <c r="AC32" s="21">
        <f t="shared" si="9"/>
        <v>3694.92</v>
      </c>
      <c r="AD32" s="20">
        <f t="shared" si="10"/>
        <v>3.8427168000000003</v>
      </c>
      <c r="AE32" s="20">
        <v>9.777898560000011</v>
      </c>
    </row>
    <row r="33" spans="1:31" ht="15">
      <c r="A33" s="2">
        <v>17</v>
      </c>
      <c r="B33" s="12" t="s">
        <v>32</v>
      </c>
      <c r="C33" s="12" t="s">
        <v>49</v>
      </c>
      <c r="D33" s="26" t="s">
        <v>66</v>
      </c>
      <c r="E33" s="13">
        <v>9</v>
      </c>
      <c r="F33" s="15">
        <v>2</v>
      </c>
      <c r="G33" s="15">
        <v>76</v>
      </c>
      <c r="H33" s="17">
        <v>4324.02</v>
      </c>
      <c r="I33" s="31">
        <v>3993.42</v>
      </c>
      <c r="J33" s="28">
        <v>757.18</v>
      </c>
      <c r="K33" s="31">
        <v>3236.24</v>
      </c>
      <c r="L33" s="31">
        <v>0</v>
      </c>
      <c r="M33" s="31">
        <v>0</v>
      </c>
      <c r="N33" s="16">
        <v>1980</v>
      </c>
      <c r="O33" s="20">
        <v>15.883828050000002</v>
      </c>
      <c r="P33" s="21">
        <v>190.6059366</v>
      </c>
      <c r="Q33" s="20" t="s">
        <v>67</v>
      </c>
      <c r="R33" s="37">
        <v>1858.01</v>
      </c>
      <c r="S33" s="37">
        <f t="shared" si="3"/>
        <v>85.77267147</v>
      </c>
      <c r="T33" s="37" t="s">
        <v>67</v>
      </c>
      <c r="U33" s="29">
        <v>419.9</v>
      </c>
      <c r="V33" s="20">
        <f t="shared" si="4"/>
        <v>66.71207781</v>
      </c>
      <c r="W33" s="20" t="s">
        <v>67</v>
      </c>
      <c r="X33" s="21">
        <f t="shared" si="5"/>
        <v>3993.42</v>
      </c>
      <c r="Y33" s="20">
        <f t="shared" si="6"/>
        <v>19.060593660000002</v>
      </c>
      <c r="Z33" s="20" t="s">
        <v>67</v>
      </c>
      <c r="AA33" s="21">
        <f t="shared" si="7"/>
        <v>3993.42</v>
      </c>
      <c r="AB33" s="20">
        <f t="shared" si="8"/>
        <v>2.396052</v>
      </c>
      <c r="AC33" s="21">
        <f t="shared" si="9"/>
        <v>3993.42</v>
      </c>
      <c r="AD33" s="20">
        <f t="shared" si="10"/>
        <v>4.1531568000000005</v>
      </c>
      <c r="AE33" s="20">
        <v>12.511384859999993</v>
      </c>
    </row>
    <row r="34" spans="1:31" ht="15">
      <c r="A34" s="2">
        <v>18</v>
      </c>
      <c r="B34" s="12" t="s">
        <v>32</v>
      </c>
      <c r="C34" s="12" t="s">
        <v>39</v>
      </c>
      <c r="D34" s="26" t="s">
        <v>66</v>
      </c>
      <c r="E34" s="13">
        <v>16</v>
      </c>
      <c r="F34" s="15">
        <v>1</v>
      </c>
      <c r="G34" s="15">
        <v>96</v>
      </c>
      <c r="H34" s="17">
        <v>6080.67</v>
      </c>
      <c r="I34" s="31">
        <v>5012.07</v>
      </c>
      <c r="J34" s="28">
        <v>1347.79</v>
      </c>
      <c r="K34" s="31">
        <v>3445.78</v>
      </c>
      <c r="L34" s="31">
        <v>0</v>
      </c>
      <c r="M34" s="31">
        <v>261.2</v>
      </c>
      <c r="N34" s="16">
        <v>1991</v>
      </c>
      <c r="O34" s="20">
        <v>20.204907187499998</v>
      </c>
      <c r="P34" s="21">
        <v>242.45888624999998</v>
      </c>
      <c r="Q34" s="20" t="s">
        <v>67</v>
      </c>
      <c r="R34" s="37">
        <v>1076.29</v>
      </c>
      <c r="S34" s="37">
        <f t="shared" si="3"/>
        <v>109.10649881249999</v>
      </c>
      <c r="T34" s="37" t="s">
        <v>67</v>
      </c>
      <c r="U34" s="29">
        <v>1068.6</v>
      </c>
      <c r="V34" s="20">
        <f t="shared" si="4"/>
        <v>84.86061018749999</v>
      </c>
      <c r="W34" s="20" t="s">
        <v>67</v>
      </c>
      <c r="X34" s="21">
        <f t="shared" si="5"/>
        <v>5012.07</v>
      </c>
      <c r="Y34" s="20">
        <f t="shared" si="6"/>
        <v>24.245888625</v>
      </c>
      <c r="Z34" s="20" t="s">
        <v>67</v>
      </c>
      <c r="AA34" s="21">
        <f t="shared" si="7"/>
        <v>5012.07</v>
      </c>
      <c r="AB34" s="20">
        <f t="shared" si="8"/>
        <v>3.007242</v>
      </c>
      <c r="AC34" s="21">
        <f t="shared" si="9"/>
        <v>5012.07</v>
      </c>
      <c r="AD34" s="20">
        <f t="shared" si="10"/>
        <v>5.212552799999999</v>
      </c>
      <c r="AE34" s="20">
        <v>16.026093825000004</v>
      </c>
    </row>
    <row r="35" spans="1:31" ht="15">
      <c r="A35" s="2">
        <v>19</v>
      </c>
      <c r="B35" s="12" t="s">
        <v>32</v>
      </c>
      <c r="C35" s="12" t="s">
        <v>40</v>
      </c>
      <c r="D35" s="26" t="s">
        <v>66</v>
      </c>
      <c r="E35" s="13">
        <v>9</v>
      </c>
      <c r="F35" s="15">
        <v>2</v>
      </c>
      <c r="G35" s="15">
        <v>72</v>
      </c>
      <c r="H35" s="17">
        <v>4250.57</v>
      </c>
      <c r="I35" s="31">
        <v>3937.37</v>
      </c>
      <c r="J35" s="28">
        <v>1124.23</v>
      </c>
      <c r="K35" s="31">
        <v>2686.14</v>
      </c>
      <c r="L35" s="31">
        <v>0</v>
      </c>
      <c r="M35" s="31">
        <v>126.8</v>
      </c>
      <c r="N35" s="16">
        <v>1980</v>
      </c>
      <c r="O35" s="20">
        <v>15.449255537499997</v>
      </c>
      <c r="P35" s="21">
        <v>185.39106644999998</v>
      </c>
      <c r="Q35" s="20" t="s">
        <v>67</v>
      </c>
      <c r="R35" s="37">
        <v>1831.93</v>
      </c>
      <c r="S35" s="37">
        <f t="shared" si="3"/>
        <v>83.42597990249999</v>
      </c>
      <c r="T35" s="37" t="s">
        <v>67</v>
      </c>
      <c r="U35" s="29">
        <v>397.8</v>
      </c>
      <c r="V35" s="20">
        <f t="shared" si="4"/>
        <v>64.88687325749999</v>
      </c>
      <c r="W35" s="20" t="s">
        <v>67</v>
      </c>
      <c r="X35" s="21">
        <f t="shared" si="5"/>
        <v>3937.37</v>
      </c>
      <c r="Y35" s="20">
        <f t="shared" si="6"/>
        <v>18.539106645</v>
      </c>
      <c r="Z35" s="20" t="s">
        <v>67</v>
      </c>
      <c r="AA35" s="21">
        <f t="shared" si="7"/>
        <v>3937.37</v>
      </c>
      <c r="AB35" s="20">
        <f t="shared" si="8"/>
        <v>2.362422</v>
      </c>
      <c r="AC35" s="21">
        <f t="shared" si="9"/>
        <v>3937.37</v>
      </c>
      <c r="AD35" s="20">
        <f t="shared" si="10"/>
        <v>4.0948648</v>
      </c>
      <c r="AE35" s="20">
        <v>12.081819844999984</v>
      </c>
    </row>
    <row r="36" spans="1:31" ht="15">
      <c r="A36" s="2">
        <v>20</v>
      </c>
      <c r="B36" s="12" t="s">
        <v>32</v>
      </c>
      <c r="C36" s="12" t="s">
        <v>50</v>
      </c>
      <c r="D36" s="26" t="s">
        <v>66</v>
      </c>
      <c r="E36" s="13">
        <v>5</v>
      </c>
      <c r="F36" s="15">
        <v>4</v>
      </c>
      <c r="G36" s="15">
        <v>100</v>
      </c>
      <c r="H36" s="17">
        <v>4083.39</v>
      </c>
      <c r="I36" s="31">
        <v>3684.59</v>
      </c>
      <c r="J36" s="28">
        <v>1089.97</v>
      </c>
      <c r="K36" s="31">
        <v>2594.62</v>
      </c>
      <c r="L36" s="31">
        <v>0</v>
      </c>
      <c r="M36" s="31">
        <v>0</v>
      </c>
      <c r="N36" s="16">
        <v>1980</v>
      </c>
      <c r="O36" s="20">
        <v>12.714598942499999</v>
      </c>
      <c r="P36" s="21">
        <v>152.57518731</v>
      </c>
      <c r="Q36" s="20" t="s">
        <v>67</v>
      </c>
      <c r="R36" s="37">
        <v>2320.93</v>
      </c>
      <c r="S36" s="37">
        <f t="shared" si="3"/>
        <v>68.65883428949999</v>
      </c>
      <c r="T36" s="37" t="s">
        <v>67</v>
      </c>
      <c r="U36" s="29">
        <v>398.8</v>
      </c>
      <c r="V36" s="20">
        <f t="shared" si="4"/>
        <v>53.401315558499995</v>
      </c>
      <c r="W36" s="20" t="s">
        <v>67</v>
      </c>
      <c r="X36" s="21">
        <f t="shared" si="5"/>
        <v>3684.59</v>
      </c>
      <c r="Y36" s="20">
        <f t="shared" si="6"/>
        <v>15.257518731</v>
      </c>
      <c r="Z36" s="20" t="s">
        <v>67</v>
      </c>
      <c r="AA36" s="21">
        <f t="shared" si="7"/>
        <v>3684.59</v>
      </c>
      <c r="AB36" s="20">
        <f t="shared" si="8"/>
        <v>2.2107540000000006</v>
      </c>
      <c r="AC36" s="21">
        <f t="shared" si="9"/>
        <v>3684.59</v>
      </c>
      <c r="AD36" s="20">
        <f t="shared" si="10"/>
        <v>3.8319736000000004</v>
      </c>
      <c r="AE36" s="20">
        <v>9.214791130999998</v>
      </c>
    </row>
    <row r="37" spans="1:31" ht="15">
      <c r="A37" s="2">
        <v>21</v>
      </c>
      <c r="B37" s="12" t="s">
        <v>32</v>
      </c>
      <c r="C37" s="12" t="s">
        <v>44</v>
      </c>
      <c r="D37" s="26" t="s">
        <v>66</v>
      </c>
      <c r="E37" s="13">
        <v>5</v>
      </c>
      <c r="F37" s="15">
        <v>4</v>
      </c>
      <c r="G37" s="15">
        <v>100</v>
      </c>
      <c r="H37" s="17">
        <v>4092.65</v>
      </c>
      <c r="I37" s="31">
        <v>3682.65</v>
      </c>
      <c r="J37" s="28">
        <v>1206.73</v>
      </c>
      <c r="K37" s="31">
        <v>2475.92</v>
      </c>
      <c r="L37" s="31">
        <v>0</v>
      </c>
      <c r="M37" s="31">
        <v>0</v>
      </c>
      <c r="N37" s="16">
        <v>1980</v>
      </c>
      <c r="O37" s="20">
        <v>12.8662584375</v>
      </c>
      <c r="P37" s="21">
        <v>154.39510125</v>
      </c>
      <c r="Q37" s="20" t="s">
        <v>67</v>
      </c>
      <c r="R37" s="37">
        <v>2319.7</v>
      </c>
      <c r="S37" s="37">
        <f t="shared" si="3"/>
        <v>69.4777955625</v>
      </c>
      <c r="T37" s="37" t="s">
        <v>67</v>
      </c>
      <c r="U37" s="29">
        <v>410</v>
      </c>
      <c r="V37" s="20">
        <f t="shared" si="4"/>
        <v>54.0382854375</v>
      </c>
      <c r="W37" s="20" t="s">
        <v>67</v>
      </c>
      <c r="X37" s="21">
        <f t="shared" si="5"/>
        <v>3682.65</v>
      </c>
      <c r="Y37" s="20">
        <f t="shared" si="6"/>
        <v>15.439510125000002</v>
      </c>
      <c r="Z37" s="20" t="s">
        <v>67</v>
      </c>
      <c r="AA37" s="21">
        <f t="shared" si="7"/>
        <v>3682.65</v>
      </c>
      <c r="AB37" s="20">
        <f t="shared" si="8"/>
        <v>2.2095900000000004</v>
      </c>
      <c r="AC37" s="21">
        <f t="shared" si="9"/>
        <v>3682.65</v>
      </c>
      <c r="AD37" s="20">
        <f t="shared" si="10"/>
        <v>3.829956</v>
      </c>
      <c r="AE37" s="20">
        <v>9.399964124999997</v>
      </c>
    </row>
    <row r="38" spans="1:31" ht="15">
      <c r="A38" s="2">
        <v>22</v>
      </c>
      <c r="B38" s="12" t="s">
        <v>32</v>
      </c>
      <c r="C38" s="12" t="s">
        <v>45</v>
      </c>
      <c r="D38" s="26" t="s">
        <v>66</v>
      </c>
      <c r="E38" s="13">
        <v>9</v>
      </c>
      <c r="F38" s="15">
        <v>2</v>
      </c>
      <c r="G38" s="15">
        <v>72</v>
      </c>
      <c r="H38" s="17">
        <v>3933.21</v>
      </c>
      <c r="I38" s="31">
        <v>3620.01</v>
      </c>
      <c r="J38" s="28">
        <v>1023.93</v>
      </c>
      <c r="K38" s="31">
        <v>2596.08</v>
      </c>
      <c r="L38" s="31">
        <v>0</v>
      </c>
      <c r="M38" s="31">
        <v>0</v>
      </c>
      <c r="N38" s="16">
        <v>1980</v>
      </c>
      <c r="O38" s="20">
        <v>15.332552355000002</v>
      </c>
      <c r="P38" s="21">
        <v>183.99062826000002</v>
      </c>
      <c r="Q38" s="20" t="s">
        <v>67</v>
      </c>
      <c r="R38" s="37">
        <v>1684.27</v>
      </c>
      <c r="S38" s="37">
        <f t="shared" si="3"/>
        <v>82.79578271700001</v>
      </c>
      <c r="T38" s="37" t="s">
        <v>67</v>
      </c>
      <c r="U38" s="29">
        <v>397.8</v>
      </c>
      <c r="V38" s="20">
        <f t="shared" si="4"/>
        <v>64.396719891</v>
      </c>
      <c r="W38" s="20" t="s">
        <v>67</v>
      </c>
      <c r="X38" s="21">
        <f t="shared" si="5"/>
        <v>3620.01</v>
      </c>
      <c r="Y38" s="20">
        <f t="shared" si="6"/>
        <v>18.399062826</v>
      </c>
      <c r="Z38" s="20" t="s">
        <v>67</v>
      </c>
      <c r="AA38" s="21">
        <f t="shared" si="7"/>
        <v>3620.01</v>
      </c>
      <c r="AB38" s="20">
        <f t="shared" si="8"/>
        <v>2.1720060000000005</v>
      </c>
      <c r="AC38" s="21">
        <f t="shared" si="9"/>
        <v>3620.01</v>
      </c>
      <c r="AD38" s="20">
        <f t="shared" si="10"/>
        <v>3.7648104000000004</v>
      </c>
      <c r="AE38" s="20">
        <v>12.462246426000007</v>
      </c>
    </row>
    <row r="39" spans="1:31" ht="15">
      <c r="A39" s="2">
        <v>23</v>
      </c>
      <c r="B39" s="12" t="s">
        <v>32</v>
      </c>
      <c r="C39" s="12" t="s">
        <v>46</v>
      </c>
      <c r="D39" s="26" t="s">
        <v>66</v>
      </c>
      <c r="E39" s="13">
        <v>9</v>
      </c>
      <c r="F39" s="15">
        <v>2</v>
      </c>
      <c r="G39" s="15">
        <v>72</v>
      </c>
      <c r="H39" s="17">
        <v>4324.17</v>
      </c>
      <c r="I39" s="31">
        <v>3993.57</v>
      </c>
      <c r="J39" s="28">
        <v>774.01</v>
      </c>
      <c r="K39" s="31">
        <v>3219.56</v>
      </c>
      <c r="L39" s="31">
        <v>0</v>
      </c>
      <c r="M39" s="31">
        <v>0</v>
      </c>
      <c r="N39" s="16">
        <v>1980</v>
      </c>
      <c r="O39" s="20">
        <v>15.583908532500002</v>
      </c>
      <c r="P39" s="21">
        <v>187.00690239000002</v>
      </c>
      <c r="Q39" s="20" t="s">
        <v>67</v>
      </c>
      <c r="R39" s="37">
        <v>1858.08</v>
      </c>
      <c r="S39" s="37">
        <f t="shared" si="3"/>
        <v>84.1531060755</v>
      </c>
      <c r="T39" s="37" t="s">
        <v>67</v>
      </c>
      <c r="U39" s="29">
        <v>419.9</v>
      </c>
      <c r="V39" s="20">
        <f t="shared" si="4"/>
        <v>65.45241583650001</v>
      </c>
      <c r="W39" s="20" t="s">
        <v>67</v>
      </c>
      <c r="X39" s="21">
        <f t="shared" si="5"/>
        <v>3993.57</v>
      </c>
      <c r="Y39" s="20">
        <f t="shared" si="6"/>
        <v>18.700690239000004</v>
      </c>
      <c r="Z39" s="20" t="s">
        <v>67</v>
      </c>
      <c r="AA39" s="21">
        <f t="shared" si="7"/>
        <v>3993.57</v>
      </c>
      <c r="AB39" s="20">
        <f t="shared" si="8"/>
        <v>2.396142</v>
      </c>
      <c r="AC39" s="21">
        <f t="shared" si="9"/>
        <v>3993.57</v>
      </c>
      <c r="AD39" s="20">
        <f t="shared" si="10"/>
        <v>4.153312800000001</v>
      </c>
      <c r="AE39" s="20">
        <v>12.151235438999976</v>
      </c>
    </row>
    <row r="40" spans="1:31" ht="15">
      <c r="A40" s="2">
        <v>24</v>
      </c>
      <c r="B40" s="12" t="s">
        <v>32</v>
      </c>
      <c r="C40" s="12" t="s">
        <v>47</v>
      </c>
      <c r="D40" s="26" t="s">
        <v>66</v>
      </c>
      <c r="E40" s="13">
        <v>10</v>
      </c>
      <c r="F40" s="15">
        <v>1</v>
      </c>
      <c r="G40" s="15">
        <v>48</v>
      </c>
      <c r="H40" s="17">
        <v>3629.8</v>
      </c>
      <c r="I40" s="31">
        <v>3307.2</v>
      </c>
      <c r="J40" s="28">
        <v>0</v>
      </c>
      <c r="K40" s="31">
        <v>3228.5</v>
      </c>
      <c r="L40" s="31">
        <v>0</v>
      </c>
      <c r="M40" s="31">
        <v>99.4</v>
      </c>
      <c r="N40" s="16">
        <v>2000</v>
      </c>
      <c r="O40" s="20">
        <v>11.696739599999999</v>
      </c>
      <c r="P40" s="21">
        <v>140.36087519999998</v>
      </c>
      <c r="Q40" s="20" t="s">
        <v>67</v>
      </c>
      <c r="R40" s="37">
        <v>1065.28</v>
      </c>
      <c r="S40" s="37">
        <f t="shared" si="3"/>
        <v>63.16239383999999</v>
      </c>
      <c r="T40" s="37" t="s">
        <v>67</v>
      </c>
      <c r="U40" s="29">
        <v>322.6</v>
      </c>
      <c r="V40" s="20">
        <f t="shared" si="4"/>
        <v>49.12630631999999</v>
      </c>
      <c r="W40" s="20" t="s">
        <v>67</v>
      </c>
      <c r="X40" s="21">
        <f t="shared" si="5"/>
        <v>3307.2</v>
      </c>
      <c r="Y40" s="20">
        <f t="shared" si="6"/>
        <v>14.036087519999999</v>
      </c>
      <c r="Z40" s="20" t="s">
        <v>67</v>
      </c>
      <c r="AA40" s="21">
        <f t="shared" si="7"/>
        <v>3307.2</v>
      </c>
      <c r="AB40" s="20">
        <f t="shared" si="8"/>
        <v>1.9843200000000003</v>
      </c>
      <c r="AC40" s="21">
        <f t="shared" si="9"/>
        <v>3307.2</v>
      </c>
      <c r="AD40" s="20">
        <f t="shared" si="10"/>
        <v>3.439488</v>
      </c>
      <c r="AE40" s="20">
        <v>8.612279519999987</v>
      </c>
    </row>
    <row r="41" spans="1:31" ht="15">
      <c r="A41" s="2">
        <v>25</v>
      </c>
      <c r="B41" s="12" t="s">
        <v>32</v>
      </c>
      <c r="C41" s="12" t="s">
        <v>51</v>
      </c>
      <c r="D41" s="26" t="s">
        <v>66</v>
      </c>
      <c r="E41" s="13">
        <v>9</v>
      </c>
      <c r="F41" s="15">
        <v>2</v>
      </c>
      <c r="G41" s="15">
        <v>72</v>
      </c>
      <c r="H41" s="17">
        <v>4222.98</v>
      </c>
      <c r="I41" s="31">
        <v>3909.78</v>
      </c>
      <c r="J41" s="28">
        <v>1388.32</v>
      </c>
      <c r="K41" s="31">
        <v>2521.46</v>
      </c>
      <c r="L41" s="31">
        <v>0</v>
      </c>
      <c r="M41" s="31">
        <v>0</v>
      </c>
      <c r="N41" s="16">
        <v>1980</v>
      </c>
      <c r="O41" s="20">
        <v>13.954004819999998</v>
      </c>
      <c r="P41" s="21">
        <v>167.44805784</v>
      </c>
      <c r="Q41" s="20" t="s">
        <v>67</v>
      </c>
      <c r="R41" s="37">
        <v>1819.09</v>
      </c>
      <c r="S41" s="37">
        <f t="shared" si="3"/>
        <v>75.351626028</v>
      </c>
      <c r="T41" s="37" t="s">
        <v>67</v>
      </c>
      <c r="U41" s="29">
        <v>313.2</v>
      </c>
      <c r="V41" s="20">
        <f t="shared" si="4"/>
        <v>58.60682024399999</v>
      </c>
      <c r="W41" s="20" t="s">
        <v>67</v>
      </c>
      <c r="X41" s="21">
        <f t="shared" si="5"/>
        <v>3909.78</v>
      </c>
      <c r="Y41" s="20">
        <f t="shared" si="6"/>
        <v>16.744805784</v>
      </c>
      <c r="Z41" s="20" t="s">
        <v>67</v>
      </c>
      <c r="AA41" s="21">
        <f t="shared" si="7"/>
        <v>3909.78</v>
      </c>
      <c r="AB41" s="20">
        <f t="shared" si="8"/>
        <v>2.3458680000000003</v>
      </c>
      <c r="AC41" s="21">
        <f t="shared" si="9"/>
        <v>3909.78</v>
      </c>
      <c r="AD41" s="20">
        <f t="shared" si="10"/>
        <v>4.0661712</v>
      </c>
      <c r="AE41" s="20">
        <v>10.332766583999984</v>
      </c>
    </row>
    <row r="42" spans="1:31" ht="15">
      <c r="A42" s="2">
        <v>26</v>
      </c>
      <c r="B42" s="12" t="s">
        <v>32</v>
      </c>
      <c r="C42" s="12" t="s">
        <v>52</v>
      </c>
      <c r="D42" s="26" t="s">
        <v>66</v>
      </c>
      <c r="E42" s="14">
        <v>9</v>
      </c>
      <c r="F42" s="15">
        <v>4</v>
      </c>
      <c r="G42" s="15">
        <v>144</v>
      </c>
      <c r="H42" s="17">
        <v>8442.15</v>
      </c>
      <c r="I42" s="31">
        <v>7815.75</v>
      </c>
      <c r="J42" s="28">
        <v>1886.08</v>
      </c>
      <c r="K42" s="31">
        <v>5893.71</v>
      </c>
      <c r="L42" s="31">
        <v>0</v>
      </c>
      <c r="M42" s="31">
        <v>87.2</v>
      </c>
      <c r="N42" s="16">
        <v>1981</v>
      </c>
      <c r="O42" s="20">
        <v>30.8081471125</v>
      </c>
      <c r="P42" s="21">
        <v>369.69776535</v>
      </c>
      <c r="Q42" s="20" t="s">
        <v>67</v>
      </c>
      <c r="R42" s="37">
        <v>3636.42</v>
      </c>
      <c r="S42" s="37">
        <f t="shared" si="3"/>
        <v>166.3639944075</v>
      </c>
      <c r="T42" s="37" t="s">
        <v>67</v>
      </c>
      <c r="U42" s="29">
        <v>795.6</v>
      </c>
      <c r="V42" s="20">
        <f t="shared" si="4"/>
        <v>129.39421787249998</v>
      </c>
      <c r="W42" s="20" t="s">
        <v>67</v>
      </c>
      <c r="X42" s="21">
        <f t="shared" si="5"/>
        <v>7815.75</v>
      </c>
      <c r="Y42" s="20">
        <f t="shared" si="6"/>
        <v>36.969776535</v>
      </c>
      <c r="Z42" s="20" t="s">
        <v>67</v>
      </c>
      <c r="AA42" s="21">
        <f t="shared" si="7"/>
        <v>7815.75</v>
      </c>
      <c r="AB42" s="20">
        <f t="shared" si="8"/>
        <v>4.689450000000001</v>
      </c>
      <c r="AC42" s="21">
        <f t="shared" si="9"/>
        <v>7815.75</v>
      </c>
      <c r="AD42" s="20">
        <f t="shared" si="10"/>
        <v>8.12838</v>
      </c>
      <c r="AE42" s="20">
        <v>24.151946535000036</v>
      </c>
    </row>
    <row r="43" spans="1:31" ht="15">
      <c r="A43" s="2">
        <v>27</v>
      </c>
      <c r="B43" s="12" t="s">
        <v>32</v>
      </c>
      <c r="C43" s="12" t="s">
        <v>53</v>
      </c>
      <c r="D43" s="26" t="s">
        <v>66</v>
      </c>
      <c r="E43" s="14">
        <v>10</v>
      </c>
      <c r="F43" s="15">
        <v>3</v>
      </c>
      <c r="G43" s="15">
        <v>76</v>
      </c>
      <c r="H43" s="17">
        <v>5383.4</v>
      </c>
      <c r="I43" s="31">
        <v>4731.9</v>
      </c>
      <c r="J43" s="28">
        <v>0</v>
      </c>
      <c r="K43" s="31">
        <v>3612.8</v>
      </c>
      <c r="L43" s="31">
        <v>0</v>
      </c>
      <c r="M43" s="31">
        <v>1407.4</v>
      </c>
      <c r="N43" s="16">
        <v>2004</v>
      </c>
      <c r="O43" s="20">
        <v>14.904302024999998</v>
      </c>
      <c r="P43" s="21">
        <v>178.85162429999997</v>
      </c>
      <c r="Q43" s="20" t="s">
        <v>67</v>
      </c>
      <c r="R43" s="37">
        <v>1619.77</v>
      </c>
      <c r="S43" s="37">
        <f t="shared" si="3"/>
        <v>80.483230935</v>
      </c>
      <c r="T43" s="37" t="s">
        <v>67</v>
      </c>
      <c r="U43" s="29">
        <v>651.5</v>
      </c>
      <c r="V43" s="20">
        <f t="shared" si="4"/>
        <v>62.598068504999986</v>
      </c>
      <c r="W43" s="20" t="s">
        <v>67</v>
      </c>
      <c r="X43" s="21">
        <f t="shared" si="5"/>
        <v>4731.9</v>
      </c>
      <c r="Y43" s="20">
        <f t="shared" si="6"/>
        <v>17.885162429999998</v>
      </c>
      <c r="Z43" s="20" t="s">
        <v>67</v>
      </c>
      <c r="AA43" s="21">
        <f t="shared" si="7"/>
        <v>4731.9</v>
      </c>
      <c r="AB43" s="20">
        <f t="shared" si="8"/>
        <v>2.83914</v>
      </c>
      <c r="AC43" s="21">
        <f t="shared" si="9"/>
        <v>4731.9</v>
      </c>
      <c r="AD43" s="20">
        <f t="shared" si="10"/>
        <v>4.921176</v>
      </c>
      <c r="AE43" s="20">
        <v>10.124846429999991</v>
      </c>
    </row>
    <row r="44" spans="1:31" ht="15">
      <c r="A44" s="2">
        <v>28</v>
      </c>
      <c r="B44" s="12" t="s">
        <v>32</v>
      </c>
      <c r="C44" s="12" t="s">
        <v>54</v>
      </c>
      <c r="D44" s="26" t="s">
        <v>66</v>
      </c>
      <c r="E44" s="14">
        <v>5</v>
      </c>
      <c r="F44" s="15">
        <v>4</v>
      </c>
      <c r="G44" s="15">
        <v>100</v>
      </c>
      <c r="H44" s="17">
        <v>4091.87</v>
      </c>
      <c r="I44" s="31">
        <v>3681.87</v>
      </c>
      <c r="J44" s="28">
        <v>1207.33</v>
      </c>
      <c r="K44" s="31">
        <v>2474.54</v>
      </c>
      <c r="L44" s="31">
        <v>0</v>
      </c>
      <c r="M44" s="31">
        <v>0</v>
      </c>
      <c r="N44" s="16">
        <v>1979</v>
      </c>
      <c r="O44" s="20">
        <v>12.8635333125</v>
      </c>
      <c r="P44" s="21">
        <v>154.36239975</v>
      </c>
      <c r="Q44" s="20" t="s">
        <v>67</v>
      </c>
      <c r="R44" s="37">
        <v>2319.21</v>
      </c>
      <c r="S44" s="37">
        <f t="shared" si="3"/>
        <v>69.4630798875</v>
      </c>
      <c r="T44" s="37" t="s">
        <v>67</v>
      </c>
      <c r="U44" s="29">
        <v>410</v>
      </c>
      <c r="V44" s="20">
        <f t="shared" si="4"/>
        <v>54.0268399125</v>
      </c>
      <c r="W44" s="20" t="s">
        <v>67</v>
      </c>
      <c r="X44" s="21">
        <f t="shared" si="5"/>
        <v>3681.87</v>
      </c>
      <c r="Y44" s="20">
        <f t="shared" si="6"/>
        <v>15.436239975000001</v>
      </c>
      <c r="Z44" s="20" t="s">
        <v>67</v>
      </c>
      <c r="AA44" s="21">
        <f t="shared" si="7"/>
        <v>3681.87</v>
      </c>
      <c r="AB44" s="20">
        <f t="shared" si="8"/>
        <v>2.2091220000000003</v>
      </c>
      <c r="AC44" s="21">
        <f t="shared" si="9"/>
        <v>3681.87</v>
      </c>
      <c r="AD44" s="20">
        <f t="shared" si="10"/>
        <v>3.8291448</v>
      </c>
      <c r="AE44" s="20">
        <v>9.397973175000004</v>
      </c>
    </row>
    <row r="45" spans="1:31" ht="15">
      <c r="A45" s="2">
        <v>29</v>
      </c>
      <c r="B45" s="12" t="s">
        <v>33</v>
      </c>
      <c r="C45" s="12" t="s">
        <v>38</v>
      </c>
      <c r="D45" s="26" t="s">
        <v>66</v>
      </c>
      <c r="E45" s="14">
        <v>4</v>
      </c>
      <c r="F45" s="15">
        <v>2</v>
      </c>
      <c r="G45" s="15">
        <v>16</v>
      </c>
      <c r="H45" s="17">
        <v>695.53</v>
      </c>
      <c r="I45" s="31">
        <v>616.1</v>
      </c>
      <c r="J45" s="28">
        <v>547.9</v>
      </c>
      <c r="K45" s="31">
        <v>88.5</v>
      </c>
      <c r="L45" s="31">
        <v>0</v>
      </c>
      <c r="M45" s="31">
        <v>0</v>
      </c>
      <c r="N45" s="16">
        <v>1984</v>
      </c>
      <c r="O45" s="20">
        <v>2.311453175</v>
      </c>
      <c r="P45" s="21">
        <v>27.7374381</v>
      </c>
      <c r="Q45" s="20" t="s">
        <v>67</v>
      </c>
      <c r="R45" s="38">
        <v>388.09</v>
      </c>
      <c r="S45" s="37">
        <f t="shared" si="3"/>
        <v>12.481847145</v>
      </c>
      <c r="T45" s="37" t="s">
        <v>67</v>
      </c>
      <c r="U45" s="29">
        <v>79.43</v>
      </c>
      <c r="V45" s="20">
        <f t="shared" si="4"/>
        <v>9.708103334999999</v>
      </c>
      <c r="W45" s="20" t="s">
        <v>67</v>
      </c>
      <c r="X45" s="21">
        <f t="shared" si="5"/>
        <v>616.1</v>
      </c>
      <c r="Y45" s="20">
        <f t="shared" si="6"/>
        <v>2.77374381</v>
      </c>
      <c r="Z45" s="20" t="s">
        <v>67</v>
      </c>
      <c r="AA45" s="21">
        <f t="shared" si="7"/>
        <v>616.1</v>
      </c>
      <c r="AB45" s="20">
        <f t="shared" si="8"/>
        <v>0.36966000000000004</v>
      </c>
      <c r="AC45" s="21">
        <f t="shared" si="9"/>
        <v>616.1</v>
      </c>
      <c r="AD45" s="20">
        <f t="shared" si="10"/>
        <v>0.6407440000000001</v>
      </c>
      <c r="AE45" s="20">
        <v>1.763339809999998</v>
      </c>
    </row>
    <row r="46" spans="1:31" ht="15">
      <c r="A46" s="2">
        <v>30</v>
      </c>
      <c r="B46" s="12" t="s">
        <v>33</v>
      </c>
      <c r="C46" s="12" t="s">
        <v>55</v>
      </c>
      <c r="D46" s="26" t="s">
        <v>66</v>
      </c>
      <c r="E46" s="13">
        <v>9</v>
      </c>
      <c r="F46" s="15">
        <v>3</v>
      </c>
      <c r="G46" s="15">
        <v>108</v>
      </c>
      <c r="H46" s="17">
        <v>6143.14</v>
      </c>
      <c r="I46" s="31">
        <v>5673.34</v>
      </c>
      <c r="J46" s="28">
        <v>0</v>
      </c>
      <c r="K46" s="31">
        <v>5673.34</v>
      </c>
      <c r="L46" s="31">
        <v>0</v>
      </c>
      <c r="M46" s="31">
        <v>0</v>
      </c>
      <c r="N46" s="16">
        <v>1980</v>
      </c>
      <c r="O46" s="20">
        <v>20.980011320000003</v>
      </c>
      <c r="P46" s="21">
        <v>251.76013584000003</v>
      </c>
      <c r="Q46" s="20" t="s">
        <v>67</v>
      </c>
      <c r="R46" s="39">
        <v>2639.62</v>
      </c>
      <c r="S46" s="37">
        <f t="shared" si="3"/>
        <v>113.29206112800001</v>
      </c>
      <c r="T46" s="37" t="s">
        <v>67</v>
      </c>
      <c r="U46" s="29">
        <v>469.8</v>
      </c>
      <c r="V46" s="20">
        <f t="shared" si="4"/>
        <v>88.11604754400001</v>
      </c>
      <c r="W46" s="20" t="s">
        <v>67</v>
      </c>
      <c r="X46" s="21">
        <f t="shared" si="5"/>
        <v>5673.34</v>
      </c>
      <c r="Y46" s="20">
        <f t="shared" si="6"/>
        <v>25.176013584000003</v>
      </c>
      <c r="Z46" s="20" t="s">
        <v>67</v>
      </c>
      <c r="AA46" s="21">
        <f t="shared" si="7"/>
        <v>5673.34</v>
      </c>
      <c r="AB46" s="20">
        <f t="shared" si="8"/>
        <v>3.4040040000000005</v>
      </c>
      <c r="AC46" s="21">
        <f t="shared" si="9"/>
        <v>5673.34</v>
      </c>
      <c r="AD46" s="20">
        <f t="shared" si="10"/>
        <v>5.9002736</v>
      </c>
      <c r="AE46" s="20">
        <v>15.871735983999997</v>
      </c>
    </row>
    <row r="47" spans="1:31" ht="15">
      <c r="A47" s="2">
        <v>31</v>
      </c>
      <c r="B47" s="12" t="s">
        <v>33</v>
      </c>
      <c r="C47" s="12" t="s">
        <v>56</v>
      </c>
      <c r="D47" s="26" t="s">
        <v>66</v>
      </c>
      <c r="E47" s="13">
        <v>9</v>
      </c>
      <c r="F47" s="15">
        <v>2</v>
      </c>
      <c r="G47" s="15">
        <v>72</v>
      </c>
      <c r="H47" s="17">
        <v>4233.82</v>
      </c>
      <c r="I47" s="31">
        <v>3870.22</v>
      </c>
      <c r="J47" s="28">
        <v>508.31</v>
      </c>
      <c r="K47" s="31">
        <v>3361.91</v>
      </c>
      <c r="L47" s="31">
        <v>0</v>
      </c>
      <c r="M47" s="31">
        <v>0</v>
      </c>
      <c r="N47" s="16">
        <v>1986</v>
      </c>
      <c r="O47" s="20">
        <v>15.310590320000003</v>
      </c>
      <c r="P47" s="21">
        <v>183.72708384000003</v>
      </c>
      <c r="Q47" s="20" t="s">
        <v>67</v>
      </c>
      <c r="R47" s="37">
        <v>1800.69</v>
      </c>
      <c r="S47" s="37">
        <f t="shared" si="3"/>
        <v>82.67718772800002</v>
      </c>
      <c r="T47" s="37" t="s">
        <v>67</v>
      </c>
      <c r="U47" s="29">
        <v>363.6</v>
      </c>
      <c r="V47" s="20">
        <f t="shared" si="4"/>
        <v>64.30447934400001</v>
      </c>
      <c r="W47" s="20" t="s">
        <v>67</v>
      </c>
      <c r="X47" s="21">
        <f t="shared" si="5"/>
        <v>3870.22</v>
      </c>
      <c r="Y47" s="20">
        <f t="shared" si="6"/>
        <v>18.372708384000003</v>
      </c>
      <c r="Z47" s="20" t="s">
        <v>67</v>
      </c>
      <c r="AA47" s="21">
        <f t="shared" si="7"/>
        <v>3870.22</v>
      </c>
      <c r="AB47" s="20">
        <f t="shared" si="8"/>
        <v>2.3221320000000003</v>
      </c>
      <c r="AC47" s="21">
        <f t="shared" si="9"/>
        <v>3870.22</v>
      </c>
      <c r="AD47" s="20">
        <f t="shared" si="10"/>
        <v>4.0250288</v>
      </c>
      <c r="AE47" s="20">
        <v>12.02554758399998</v>
      </c>
    </row>
    <row r="48" spans="1:31" ht="15">
      <c r="A48" s="2">
        <v>32</v>
      </c>
      <c r="B48" s="12" t="s">
        <v>33</v>
      </c>
      <c r="C48" s="12" t="s">
        <v>57</v>
      </c>
      <c r="D48" s="26" t="s">
        <v>66</v>
      </c>
      <c r="E48" s="13">
        <v>5</v>
      </c>
      <c r="F48" s="15">
        <v>4</v>
      </c>
      <c r="G48" s="15">
        <v>100</v>
      </c>
      <c r="H48" s="17">
        <v>4063.17</v>
      </c>
      <c r="I48" s="31">
        <v>3664.37</v>
      </c>
      <c r="J48" s="28">
        <v>972.3</v>
      </c>
      <c r="K48" s="31">
        <v>2692.07</v>
      </c>
      <c r="L48" s="31">
        <v>0</v>
      </c>
      <c r="M48" s="31">
        <v>0</v>
      </c>
      <c r="N48" s="16">
        <v>1979</v>
      </c>
      <c r="O48" s="20">
        <v>12.644824777499997</v>
      </c>
      <c r="P48" s="21">
        <v>151.73789732999995</v>
      </c>
      <c r="Q48" s="20" t="s">
        <v>67</v>
      </c>
      <c r="R48" s="37">
        <v>2308.19</v>
      </c>
      <c r="S48" s="37">
        <f t="shared" si="3"/>
        <v>68.28205379849999</v>
      </c>
      <c r="T48" s="37" t="s">
        <v>67</v>
      </c>
      <c r="U48" s="29">
        <v>398.8</v>
      </c>
      <c r="V48" s="20">
        <f t="shared" si="4"/>
        <v>53.10826406549998</v>
      </c>
      <c r="W48" s="20" t="s">
        <v>67</v>
      </c>
      <c r="X48" s="21">
        <f t="shared" si="5"/>
        <v>3664.37</v>
      </c>
      <c r="Y48" s="20">
        <f t="shared" si="6"/>
        <v>15.173789732999996</v>
      </c>
      <c r="Z48" s="20" t="s">
        <v>67</v>
      </c>
      <c r="AA48" s="21">
        <f t="shared" si="7"/>
        <v>3664.37</v>
      </c>
      <c r="AB48" s="20">
        <f t="shared" si="8"/>
        <v>2.1986220000000003</v>
      </c>
      <c r="AC48" s="21">
        <f t="shared" si="9"/>
        <v>3664.37</v>
      </c>
      <c r="AD48" s="20">
        <f t="shared" si="10"/>
        <v>3.8109448</v>
      </c>
      <c r="AE48" s="20">
        <v>9.16422293299999</v>
      </c>
    </row>
    <row r="49" spans="1:31" ht="15">
      <c r="A49" s="2">
        <v>33</v>
      </c>
      <c r="B49" s="12" t="s">
        <v>33</v>
      </c>
      <c r="C49" s="12" t="s">
        <v>58</v>
      </c>
      <c r="D49" s="26" t="s">
        <v>66</v>
      </c>
      <c r="E49" s="13">
        <v>5</v>
      </c>
      <c r="F49" s="15">
        <v>4</v>
      </c>
      <c r="G49" s="15">
        <v>60</v>
      </c>
      <c r="H49" s="17">
        <v>3458.81</v>
      </c>
      <c r="I49" s="31">
        <v>3140.81</v>
      </c>
      <c r="J49" s="28">
        <v>939.88</v>
      </c>
      <c r="K49" s="31">
        <v>2200.93</v>
      </c>
      <c r="L49" s="31">
        <v>0</v>
      </c>
      <c r="M49" s="31">
        <v>0</v>
      </c>
      <c r="N49" s="16">
        <v>1980</v>
      </c>
      <c r="O49" s="20">
        <v>10.500513032499999</v>
      </c>
      <c r="P49" s="21">
        <v>126.00615638999999</v>
      </c>
      <c r="Q49" s="20" t="s">
        <v>67</v>
      </c>
      <c r="R49" s="37">
        <v>1978.4</v>
      </c>
      <c r="S49" s="37">
        <f t="shared" si="3"/>
        <v>56.702770375499995</v>
      </c>
      <c r="T49" s="37" t="s">
        <v>67</v>
      </c>
      <c r="U49" s="29">
        <v>318</v>
      </c>
      <c r="V49" s="20">
        <f t="shared" si="4"/>
        <v>44.10215473649999</v>
      </c>
      <c r="W49" s="20" t="s">
        <v>67</v>
      </c>
      <c r="X49" s="21">
        <f t="shared" si="5"/>
        <v>3140.81</v>
      </c>
      <c r="Y49" s="20">
        <f t="shared" si="6"/>
        <v>12.600615638999999</v>
      </c>
      <c r="Z49" s="20" t="s">
        <v>67</v>
      </c>
      <c r="AA49" s="21">
        <f t="shared" si="7"/>
        <v>3140.81</v>
      </c>
      <c r="AB49" s="20">
        <f t="shared" si="8"/>
        <v>1.884486</v>
      </c>
      <c r="AC49" s="21">
        <f t="shared" si="9"/>
        <v>3140.81</v>
      </c>
      <c r="AD49" s="20">
        <f t="shared" si="10"/>
        <v>3.2664424</v>
      </c>
      <c r="AE49" s="20">
        <v>7.4496872390000135</v>
      </c>
    </row>
    <row r="50" spans="1:31" ht="15">
      <c r="A50" s="2">
        <v>34</v>
      </c>
      <c r="B50" s="12" t="s">
        <v>33</v>
      </c>
      <c r="C50" s="12" t="s">
        <v>59</v>
      </c>
      <c r="D50" s="26" t="s">
        <v>66</v>
      </c>
      <c r="E50" s="13">
        <v>9</v>
      </c>
      <c r="F50" s="15">
        <v>3</v>
      </c>
      <c r="G50" s="15">
        <v>108</v>
      </c>
      <c r="H50" s="17">
        <v>5943.83</v>
      </c>
      <c r="I50" s="27">
        <v>5474.03</v>
      </c>
      <c r="J50" s="32">
        <v>1448.21</v>
      </c>
      <c r="K50" s="29">
        <v>3985.86</v>
      </c>
      <c r="L50" s="30">
        <v>35.96</v>
      </c>
      <c r="M50" s="29">
        <v>0</v>
      </c>
      <c r="N50" s="16">
        <v>1981</v>
      </c>
      <c r="O50" s="20">
        <v>20.71372952</v>
      </c>
      <c r="P50" s="21">
        <v>248.56475424</v>
      </c>
      <c r="Q50" s="20" t="s">
        <v>67</v>
      </c>
      <c r="R50" s="37">
        <v>2546.89</v>
      </c>
      <c r="S50" s="37">
        <f t="shared" si="3"/>
        <v>111.85413940800001</v>
      </c>
      <c r="T50" s="37" t="s">
        <v>67</v>
      </c>
      <c r="U50" s="29">
        <v>469.8</v>
      </c>
      <c r="V50" s="20">
        <f t="shared" si="4"/>
        <v>86.997663984</v>
      </c>
      <c r="W50" s="20" t="s">
        <v>67</v>
      </c>
      <c r="X50" s="21">
        <f t="shared" si="5"/>
        <v>5474.03</v>
      </c>
      <c r="Y50" s="20">
        <f t="shared" si="6"/>
        <v>24.856475424000003</v>
      </c>
      <c r="Z50" s="20" t="s">
        <v>67</v>
      </c>
      <c r="AA50" s="21">
        <f t="shared" si="7"/>
        <v>5474.03</v>
      </c>
      <c r="AB50" s="20">
        <f t="shared" si="8"/>
        <v>3.284418</v>
      </c>
      <c r="AC50" s="21">
        <f t="shared" si="9"/>
        <v>5474.03</v>
      </c>
      <c r="AD50" s="20">
        <f t="shared" si="10"/>
        <v>5.6929912</v>
      </c>
      <c r="AE50" s="20">
        <v>15.879066224000013</v>
      </c>
    </row>
    <row r="51" spans="1:31" ht="15">
      <c r="A51" s="2">
        <v>35</v>
      </c>
      <c r="B51" s="12" t="s">
        <v>33</v>
      </c>
      <c r="C51" s="12" t="s">
        <v>60</v>
      </c>
      <c r="D51" s="26" t="s">
        <v>66</v>
      </c>
      <c r="E51" s="13">
        <v>9</v>
      </c>
      <c r="F51" s="15">
        <v>2</v>
      </c>
      <c r="G51" s="15">
        <v>72</v>
      </c>
      <c r="H51" s="17">
        <v>4228.44</v>
      </c>
      <c r="I51" s="27">
        <v>3864.84</v>
      </c>
      <c r="J51" s="32">
        <v>0</v>
      </c>
      <c r="K51" s="29">
        <v>3864.84</v>
      </c>
      <c r="L51" s="30">
        <v>0</v>
      </c>
      <c r="M51" s="29">
        <v>0</v>
      </c>
      <c r="N51" s="16">
        <v>1986</v>
      </c>
      <c r="O51" s="20">
        <v>14.79074268</v>
      </c>
      <c r="P51" s="21">
        <v>177.48891215999998</v>
      </c>
      <c r="Q51" s="20" t="s">
        <v>67</v>
      </c>
      <c r="R51" s="37">
        <v>1798.18</v>
      </c>
      <c r="S51" s="37">
        <f t="shared" si="3"/>
        <v>79.87001047199999</v>
      </c>
      <c r="T51" s="37" t="s">
        <v>67</v>
      </c>
      <c r="U51" s="29">
        <v>363.6</v>
      </c>
      <c r="V51" s="20">
        <f t="shared" si="4"/>
        <v>62.12111925599999</v>
      </c>
      <c r="W51" s="20" t="s">
        <v>67</v>
      </c>
      <c r="X51" s="21">
        <f t="shared" si="5"/>
        <v>3864.84</v>
      </c>
      <c r="Y51" s="20">
        <f t="shared" si="6"/>
        <v>17.748891216</v>
      </c>
      <c r="Z51" s="20" t="s">
        <v>67</v>
      </c>
      <c r="AA51" s="21">
        <f t="shared" si="7"/>
        <v>3864.84</v>
      </c>
      <c r="AB51" s="20">
        <f t="shared" si="8"/>
        <v>2.3189040000000003</v>
      </c>
      <c r="AC51" s="21">
        <f t="shared" si="9"/>
        <v>3864.84</v>
      </c>
      <c r="AD51" s="20">
        <f t="shared" si="10"/>
        <v>4.0194336</v>
      </c>
      <c r="AE51" s="20">
        <v>11.410553615999987</v>
      </c>
    </row>
    <row r="52" spans="1:31" ht="15">
      <c r="A52" s="2">
        <v>36</v>
      </c>
      <c r="B52" s="12" t="s">
        <v>33</v>
      </c>
      <c r="C52" s="12" t="s">
        <v>61</v>
      </c>
      <c r="D52" s="26" t="s">
        <v>66</v>
      </c>
      <c r="E52" s="14">
        <v>9</v>
      </c>
      <c r="F52" s="15">
        <v>3</v>
      </c>
      <c r="G52" s="15">
        <v>108</v>
      </c>
      <c r="H52" s="17">
        <v>6107.02</v>
      </c>
      <c r="I52" s="27">
        <v>5637.22</v>
      </c>
      <c r="J52" s="32">
        <v>1297.23</v>
      </c>
      <c r="K52" s="29">
        <v>4339.99</v>
      </c>
      <c r="L52" s="30">
        <v>0</v>
      </c>
      <c r="M52" s="29">
        <v>0</v>
      </c>
      <c r="N52" s="16">
        <v>1981</v>
      </c>
      <c r="O52" s="20">
        <v>21.331240480000005</v>
      </c>
      <c r="P52" s="21">
        <v>255.97488576000006</v>
      </c>
      <c r="Q52" s="20" t="s">
        <v>67</v>
      </c>
      <c r="R52" s="37">
        <v>2622.82</v>
      </c>
      <c r="S52" s="37">
        <f t="shared" si="3"/>
        <v>115.18869859200004</v>
      </c>
      <c r="T52" s="37" t="s">
        <v>67</v>
      </c>
      <c r="U52" s="29">
        <v>469.8</v>
      </c>
      <c r="V52" s="20">
        <f t="shared" si="4"/>
        <v>89.59121001600002</v>
      </c>
      <c r="W52" s="20" t="s">
        <v>67</v>
      </c>
      <c r="X52" s="21">
        <f t="shared" si="5"/>
        <v>5637.22</v>
      </c>
      <c r="Y52" s="20">
        <f t="shared" si="6"/>
        <v>25.597488576000007</v>
      </c>
      <c r="Z52" s="20" t="s">
        <v>67</v>
      </c>
      <c r="AA52" s="21">
        <f t="shared" si="7"/>
        <v>5637.22</v>
      </c>
      <c r="AB52" s="20">
        <f t="shared" si="8"/>
        <v>3.3823320000000003</v>
      </c>
      <c r="AC52" s="21">
        <f t="shared" si="9"/>
        <v>5637.22</v>
      </c>
      <c r="AD52" s="20">
        <f t="shared" si="10"/>
        <v>5.8627088</v>
      </c>
      <c r="AE52" s="20">
        <v>16.35244777599999</v>
      </c>
    </row>
    <row r="53" spans="1:31" ht="15">
      <c r="A53" s="2">
        <v>37</v>
      </c>
      <c r="B53" s="12" t="s">
        <v>33</v>
      </c>
      <c r="C53" s="12" t="s">
        <v>62</v>
      </c>
      <c r="D53" s="26" t="s">
        <v>66</v>
      </c>
      <c r="E53" s="14">
        <v>10</v>
      </c>
      <c r="F53" s="15">
        <v>2</v>
      </c>
      <c r="G53" s="15">
        <v>80</v>
      </c>
      <c r="H53" s="17">
        <v>4866.2</v>
      </c>
      <c r="I53" s="27">
        <v>4071.9</v>
      </c>
      <c r="J53" s="32">
        <v>0</v>
      </c>
      <c r="K53" s="29">
        <v>4071.9</v>
      </c>
      <c r="L53" s="30">
        <v>0</v>
      </c>
      <c r="M53" s="29">
        <v>0</v>
      </c>
      <c r="N53" s="16">
        <v>2008</v>
      </c>
      <c r="O53" s="20">
        <v>12.9567858</v>
      </c>
      <c r="P53" s="21">
        <v>155.4814296</v>
      </c>
      <c r="Q53" s="20" t="s">
        <v>67</v>
      </c>
      <c r="R53" s="37">
        <v>1311.59</v>
      </c>
      <c r="S53" s="37">
        <f t="shared" si="3"/>
        <v>69.96664332</v>
      </c>
      <c r="T53" s="37" t="s">
        <v>67</v>
      </c>
      <c r="U53" s="29">
        <v>794.3</v>
      </c>
      <c r="V53" s="20">
        <f t="shared" si="4"/>
        <v>54.41850036</v>
      </c>
      <c r="W53" s="20" t="s">
        <v>67</v>
      </c>
      <c r="X53" s="21">
        <f t="shared" si="5"/>
        <v>4071.9</v>
      </c>
      <c r="Y53" s="20">
        <f t="shared" si="6"/>
        <v>15.548142960000002</v>
      </c>
      <c r="Z53" s="20" t="s">
        <v>67</v>
      </c>
      <c r="AA53" s="21">
        <f t="shared" si="7"/>
        <v>4071.9</v>
      </c>
      <c r="AB53" s="20">
        <f t="shared" si="8"/>
        <v>2.4431400000000005</v>
      </c>
      <c r="AC53" s="21">
        <f t="shared" si="9"/>
        <v>4071.9</v>
      </c>
      <c r="AD53" s="20">
        <f t="shared" si="10"/>
        <v>4.234776</v>
      </c>
      <c r="AE53" s="20">
        <v>8.870226959999997</v>
      </c>
    </row>
    <row r="54" spans="1:31" ht="15">
      <c r="A54" s="2">
        <v>38</v>
      </c>
      <c r="B54" s="12" t="s">
        <v>33</v>
      </c>
      <c r="C54" s="12" t="s">
        <v>63</v>
      </c>
      <c r="D54" s="26" t="s">
        <v>66</v>
      </c>
      <c r="E54" s="14">
        <v>5</v>
      </c>
      <c r="F54" s="15">
        <v>4</v>
      </c>
      <c r="G54" s="15">
        <v>60</v>
      </c>
      <c r="H54" s="17">
        <v>3456.66</v>
      </c>
      <c r="I54" s="27">
        <v>3138.66</v>
      </c>
      <c r="J54" s="32">
        <v>0</v>
      </c>
      <c r="K54" s="29">
        <v>3138.66</v>
      </c>
      <c r="L54" s="30">
        <v>0</v>
      </c>
      <c r="M54" s="29">
        <v>0</v>
      </c>
      <c r="N54" s="16">
        <v>1981</v>
      </c>
      <c r="O54" s="20">
        <v>10.493325045</v>
      </c>
      <c r="P54" s="21">
        <v>125.91990054000001</v>
      </c>
      <c r="Q54" s="20" t="s">
        <v>67</v>
      </c>
      <c r="R54" s="37">
        <v>1977.04</v>
      </c>
      <c r="S54" s="37">
        <f t="shared" si="3"/>
        <v>56.66395524300001</v>
      </c>
      <c r="T54" s="37" t="s">
        <v>67</v>
      </c>
      <c r="U54" s="29">
        <v>318</v>
      </c>
      <c r="V54" s="20">
        <f t="shared" si="4"/>
        <v>44.071965189000004</v>
      </c>
      <c r="W54" s="20" t="s">
        <v>67</v>
      </c>
      <c r="X54" s="21">
        <f t="shared" si="5"/>
        <v>3138.66</v>
      </c>
      <c r="Y54" s="20">
        <f t="shared" si="6"/>
        <v>12.591990054000002</v>
      </c>
      <c r="Z54" s="20" t="s">
        <v>67</v>
      </c>
      <c r="AA54" s="21">
        <f t="shared" si="7"/>
        <v>3138.66</v>
      </c>
      <c r="AB54" s="20">
        <f t="shared" si="8"/>
        <v>1.8831959999999999</v>
      </c>
      <c r="AC54" s="21">
        <f t="shared" si="9"/>
        <v>3138.66</v>
      </c>
      <c r="AD54" s="20">
        <f t="shared" si="10"/>
        <v>3.2642064</v>
      </c>
      <c r="AE54" s="20">
        <v>7.444587653999989</v>
      </c>
    </row>
    <row r="55" spans="1:31" ht="15">
      <c r="A55" s="2">
        <v>39</v>
      </c>
      <c r="B55" s="12" t="s">
        <v>33</v>
      </c>
      <c r="C55" s="12" t="s">
        <v>64</v>
      </c>
      <c r="D55" s="26" t="s">
        <v>66</v>
      </c>
      <c r="E55" s="14">
        <v>9</v>
      </c>
      <c r="F55" s="15">
        <v>3</v>
      </c>
      <c r="G55" s="15">
        <v>108</v>
      </c>
      <c r="H55" s="17">
        <v>6147.01</v>
      </c>
      <c r="I55" s="27">
        <v>5677.21</v>
      </c>
      <c r="J55" s="32">
        <v>0</v>
      </c>
      <c r="K55" s="29">
        <v>5677.21</v>
      </c>
      <c r="L55" s="30">
        <v>0</v>
      </c>
      <c r="M55" s="29">
        <v>0</v>
      </c>
      <c r="N55" s="16">
        <v>1980</v>
      </c>
      <c r="O55" s="20">
        <v>22.764192797499998</v>
      </c>
      <c r="P55" s="21">
        <v>273.17031356999996</v>
      </c>
      <c r="Q55" s="20" t="s">
        <v>67</v>
      </c>
      <c r="R55" s="37">
        <v>2641.42</v>
      </c>
      <c r="S55" s="37">
        <f t="shared" si="3"/>
        <v>122.92664110649999</v>
      </c>
      <c r="T55" s="37" t="s">
        <v>67</v>
      </c>
      <c r="U55" s="29">
        <v>596.7</v>
      </c>
      <c r="V55" s="20">
        <f t="shared" si="4"/>
        <v>95.60960974949998</v>
      </c>
      <c r="W55" s="20" t="s">
        <v>67</v>
      </c>
      <c r="X55" s="21">
        <f t="shared" si="5"/>
        <v>5677.21</v>
      </c>
      <c r="Y55" s="20">
        <f t="shared" si="6"/>
        <v>27.317031356999998</v>
      </c>
      <c r="Z55" s="20" t="s">
        <v>67</v>
      </c>
      <c r="AA55" s="21">
        <f t="shared" si="7"/>
        <v>5677.21</v>
      </c>
      <c r="AB55" s="20">
        <f t="shared" si="8"/>
        <v>3.406326</v>
      </c>
      <c r="AC55" s="21">
        <f t="shared" si="9"/>
        <v>5677.21</v>
      </c>
      <c r="AD55" s="20">
        <f t="shared" si="10"/>
        <v>5.904298400000001</v>
      </c>
      <c r="AE55" s="20">
        <v>18.006406956999996</v>
      </c>
    </row>
    <row r="56" spans="1:31" ht="15">
      <c r="A56" s="2">
        <v>40</v>
      </c>
      <c r="B56" s="12" t="s">
        <v>33</v>
      </c>
      <c r="C56" s="12" t="s">
        <v>65</v>
      </c>
      <c r="D56" s="26" t="s">
        <v>66</v>
      </c>
      <c r="E56" s="14">
        <v>9</v>
      </c>
      <c r="F56" s="15">
        <v>2</v>
      </c>
      <c r="G56" s="15">
        <v>72</v>
      </c>
      <c r="H56" s="17">
        <v>4242.56</v>
      </c>
      <c r="I56" s="27">
        <v>3878.96</v>
      </c>
      <c r="J56" s="32">
        <v>1457.08</v>
      </c>
      <c r="K56" s="29">
        <v>2421.88</v>
      </c>
      <c r="L56" s="30">
        <v>0</v>
      </c>
      <c r="M56" s="29">
        <v>0</v>
      </c>
      <c r="N56" s="16">
        <v>1985</v>
      </c>
      <c r="O56" s="20">
        <v>16.220840980000002</v>
      </c>
      <c r="P56" s="21">
        <v>194.65009176</v>
      </c>
      <c r="Q56" s="20" t="s">
        <v>67</v>
      </c>
      <c r="R56" s="37">
        <v>1804.75</v>
      </c>
      <c r="S56" s="37">
        <f t="shared" si="3"/>
        <v>87.592541292</v>
      </c>
      <c r="T56" s="37" t="s">
        <v>67</v>
      </c>
      <c r="U56" s="29">
        <v>469</v>
      </c>
      <c r="V56" s="20">
        <f t="shared" si="4"/>
        <v>68.127532116</v>
      </c>
      <c r="W56" s="20" t="s">
        <v>67</v>
      </c>
      <c r="X56" s="21">
        <f t="shared" si="5"/>
        <v>3878.96</v>
      </c>
      <c r="Y56" s="20">
        <f t="shared" si="6"/>
        <v>19.465009176000002</v>
      </c>
      <c r="Z56" s="20" t="s">
        <v>67</v>
      </c>
      <c r="AA56" s="21">
        <f t="shared" si="7"/>
        <v>3878.96</v>
      </c>
      <c r="AB56" s="20">
        <f t="shared" si="8"/>
        <v>2.327376</v>
      </c>
      <c r="AC56" s="21">
        <f t="shared" si="9"/>
        <v>3878.96</v>
      </c>
      <c r="AD56" s="20">
        <f t="shared" si="10"/>
        <v>4.0341184000000005</v>
      </c>
      <c r="AE56" s="20">
        <v>13.103514775999997</v>
      </c>
    </row>
    <row r="57" spans="1:31" ht="15">
      <c r="A57" s="2"/>
      <c r="B57" s="9" t="s">
        <v>26</v>
      </c>
      <c r="C57" s="9"/>
      <c r="D57" s="7"/>
      <c r="E57" s="8"/>
      <c r="F57" s="8"/>
      <c r="G57" s="8"/>
      <c r="H57" s="18">
        <f>SUM(H17:H56)</f>
        <v>325512.8600000001</v>
      </c>
      <c r="I57" s="33">
        <f>SUM(I17:I56)</f>
        <v>192785.72999999995</v>
      </c>
      <c r="J57" s="34"/>
      <c r="K57" s="35"/>
      <c r="L57" s="30">
        <v>1692.21</v>
      </c>
      <c r="M57" s="36">
        <v>3219.61</v>
      </c>
      <c r="N57" s="22"/>
      <c r="O57" s="22">
        <v>0</v>
      </c>
      <c r="P57" s="22">
        <v>8311.81690109</v>
      </c>
      <c r="Q57" s="22">
        <v>0</v>
      </c>
      <c r="R57" s="37"/>
      <c r="S57" s="22">
        <f>SUM(S16:S56)</f>
        <v>3751.6676054904997</v>
      </c>
      <c r="T57" s="22"/>
      <c r="U57" s="40"/>
      <c r="V57" s="22">
        <f>SUM(V16:V56)</f>
        <v>2925.1859153815</v>
      </c>
      <c r="W57" s="22"/>
      <c r="X57" s="21">
        <f t="shared" si="5"/>
        <v>192785.72999999995</v>
      </c>
      <c r="Y57" s="23">
        <f>SUM(Y17:Y56)</f>
        <v>829.4816901090002</v>
      </c>
      <c r="Z57" s="24"/>
      <c r="AA57" s="22"/>
      <c r="AB57" s="25">
        <f>SUM(AB17:AB56)</f>
        <v>115.67143799999998</v>
      </c>
      <c r="AC57" s="22"/>
      <c r="AD57" s="25">
        <f>SUM(AD17:AD56)</f>
        <v>200.49715920000003</v>
      </c>
      <c r="AE57" s="25">
        <v>489.31309290900026</v>
      </c>
    </row>
    <row r="58" spans="1:28" ht="12.75">
      <c r="A58" s="43" t="s">
        <v>29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</row>
    <row r="60" spans="1:28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</row>
    <row r="61" spans="1:28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</row>
  </sheetData>
  <sheetProtection/>
  <mergeCells count="36">
    <mergeCell ref="AE14:AE15"/>
    <mergeCell ref="AC14:AC15"/>
    <mergeCell ref="AD14:AD15"/>
    <mergeCell ref="AA14:AA15"/>
    <mergeCell ref="AB14:AB15"/>
    <mergeCell ref="X13:Y14"/>
    <mergeCell ref="Z13:Z15"/>
    <mergeCell ref="AA13:AB13"/>
    <mergeCell ref="B5:W8"/>
    <mergeCell ref="N13:N15"/>
    <mergeCell ref="B13:B15"/>
    <mergeCell ref="C13:C15"/>
    <mergeCell ref="D13:D15"/>
    <mergeCell ref="E13:H13"/>
    <mergeCell ref="E14:E15"/>
    <mergeCell ref="H14:H15"/>
    <mergeCell ref="S14:S15"/>
    <mergeCell ref="Q13:Q15"/>
    <mergeCell ref="A10:W10"/>
    <mergeCell ref="F14:F15"/>
    <mergeCell ref="A13:A15"/>
    <mergeCell ref="J13:M13"/>
    <mergeCell ref="J14:K14"/>
    <mergeCell ref="L14:M14"/>
    <mergeCell ref="O13:P14"/>
    <mergeCell ref="G14:G15"/>
    <mergeCell ref="U14:U15"/>
    <mergeCell ref="A58:AB61"/>
    <mergeCell ref="R13:S13"/>
    <mergeCell ref="R14:R15"/>
    <mergeCell ref="U13:V13"/>
    <mergeCell ref="V14:V15"/>
    <mergeCell ref="I13:I14"/>
    <mergeCell ref="W13:W15"/>
    <mergeCell ref="T13:T15"/>
    <mergeCell ref="AC13:AD13"/>
  </mergeCells>
  <printOptions/>
  <pageMargins left="0.43" right="0.29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2010-12-30T09:23:25Z</cp:lastPrinted>
  <dcterms:created xsi:type="dcterms:W3CDTF">1996-10-08T23:32:33Z</dcterms:created>
  <dcterms:modified xsi:type="dcterms:W3CDTF">2012-03-13T13:54:48Z</dcterms:modified>
  <cp:category/>
  <cp:version/>
  <cp:contentType/>
  <cp:contentStatus/>
</cp:coreProperties>
</file>