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5600" windowHeight="11760"/>
  </bookViews>
  <sheets>
    <sheet name="Лист1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" i="1"/>
  <c r="H80" l="1"/>
  <c r="H78" l="1"/>
  <c r="H70" l="1"/>
  <c r="H39"/>
  <c r="H32"/>
  <c r="H25"/>
  <c r="H79" l="1"/>
  <c r="H82" s="1"/>
  <c r="H83" l="1"/>
  <c r="H55"/>
  <c r="H38" l="1"/>
  <c r="H69" l="1"/>
  <c r="H66"/>
  <c r="H65"/>
  <c r="H64"/>
  <c r="H61"/>
  <c r="H58"/>
  <c r="H57"/>
  <c r="H56"/>
  <c r="H54"/>
  <c r="H53"/>
  <c r="H52"/>
  <c r="H51"/>
  <c r="H47"/>
  <c r="H46"/>
  <c r="H45"/>
  <c r="H43"/>
  <c r="H44"/>
  <c r="H42"/>
  <c r="H36"/>
  <c r="H40" s="1"/>
  <c r="H31"/>
  <c r="H29"/>
  <c r="H24"/>
  <c r="H22"/>
  <c r="H49" l="1"/>
  <c r="H71"/>
  <c r="H26"/>
  <c r="H59"/>
  <c r="H33"/>
  <c r="H72" l="1"/>
  <c r="H73" l="1"/>
  <c r="H84" l="1"/>
  <c r="H86"/>
  <c r="H87" s="1"/>
</calcChain>
</file>

<file path=xl/sharedStrings.xml><?xml version="1.0" encoding="utf-8"?>
<sst xmlns="http://schemas.openxmlformats.org/spreadsheetml/2006/main" count="205" uniqueCount="126">
  <si>
    <t>"УТВЕРЖДАЮ"</t>
  </si>
  <si>
    <t>Директор ООО "ГАРАНТ-СЕРВИС"</t>
  </si>
  <si>
    <t>_______________Кузьмин А. В.</t>
  </si>
  <si>
    <t>№ п/п</t>
  </si>
  <si>
    <t>Наименование услуг и работ</t>
  </si>
  <si>
    <t>Объем</t>
  </si>
  <si>
    <t>работ</t>
  </si>
  <si>
    <t>Повторя</t>
  </si>
  <si>
    <t>емость в</t>
  </si>
  <si>
    <t>год</t>
  </si>
  <si>
    <t>Стоимость</t>
  </si>
  <si>
    <t>на ед. изм.</t>
  </si>
  <si>
    <t>руб.</t>
  </si>
  <si>
    <t>Общая</t>
  </si>
  <si>
    <t>стоимость</t>
  </si>
  <si>
    <t>1. Работы по содержанию помещений, входящих в состав общего имущества в МКД:</t>
  </si>
  <si>
    <t>1.1. Подметание лестничных площадок, маршей</t>
  </si>
  <si>
    <t xml:space="preserve">1.1. </t>
  </si>
  <si>
    <t>Пери</t>
  </si>
  <si>
    <t>одич</t>
  </si>
  <si>
    <t>ность</t>
  </si>
  <si>
    <t>Лестничные площадки и марши</t>
  </si>
  <si>
    <t>нижних трех этажей</t>
  </si>
  <si>
    <t>м2</t>
  </si>
  <si>
    <t>1.2.</t>
  </si>
  <si>
    <t>выше третьего этажа</t>
  </si>
  <si>
    <t>Влажное подметание лестничных площадок, маршей, тамбуров</t>
  </si>
  <si>
    <t>2.1.</t>
  </si>
  <si>
    <t>раз в</t>
  </si>
  <si>
    <t>неделю</t>
  </si>
  <si>
    <t>2.2.</t>
  </si>
  <si>
    <t xml:space="preserve"> 1.3 Мытье лестничных площадок, маршей, тамбуров</t>
  </si>
  <si>
    <t>3.1.</t>
  </si>
  <si>
    <t>3.2.</t>
  </si>
  <si>
    <t xml:space="preserve">4.1. </t>
  </si>
  <si>
    <t>подоконников</t>
  </si>
  <si>
    <t>4.2.</t>
  </si>
  <si>
    <t>перил лестниц</t>
  </si>
  <si>
    <t>1 раз в год</t>
  </si>
  <si>
    <t>4.3.</t>
  </si>
  <si>
    <t>Шкафов для электросчетков</t>
  </si>
  <si>
    <t>4.4.</t>
  </si>
  <si>
    <t>почтовых ящиков</t>
  </si>
  <si>
    <t>4.5.</t>
  </si>
  <si>
    <t>дверей</t>
  </si>
  <si>
    <t>4.6.</t>
  </si>
  <si>
    <t>2. Работы по содержанию придомовой территории в холодный период года</t>
  </si>
  <si>
    <t>Подметание свежевыпавшего снега</t>
  </si>
  <si>
    <t>Раз в сутки в дни снегопада</t>
  </si>
  <si>
    <t>Ед.</t>
  </si>
  <si>
    <t>Изм.</t>
  </si>
  <si>
    <t>Сдвигание свежевыпавшего снега</t>
  </si>
  <si>
    <t>Раз в трое суток во время гололеда</t>
  </si>
  <si>
    <t>2.3.</t>
  </si>
  <si>
    <t>Подметание территории без осадков</t>
  </si>
  <si>
    <t>1 раз в двое суток в дни снегопада</t>
  </si>
  <si>
    <t>2.4.</t>
  </si>
  <si>
    <t>Очистка территории от уплотненного снега</t>
  </si>
  <si>
    <t>1 раз в трое суток во время снегопада</t>
  </si>
  <si>
    <t>2.5.</t>
  </si>
  <si>
    <t xml:space="preserve">Посыпка территории </t>
  </si>
  <si>
    <t>1 раз в сутки в дни гололеда</t>
  </si>
  <si>
    <t>2.6.</t>
  </si>
  <si>
    <t>Очистка территории от наледи и льда</t>
  </si>
  <si>
    <t>2.7.</t>
  </si>
  <si>
    <t>Перекидывание снега и скола (рыхление снега)</t>
  </si>
  <si>
    <t>3 раза в сезон</t>
  </si>
  <si>
    <t>2.8.</t>
  </si>
  <si>
    <t>Очистка урн от мусора</t>
  </si>
  <si>
    <t>шт.</t>
  </si>
  <si>
    <t>ежедневно</t>
  </si>
  <si>
    <t xml:space="preserve">Подметание территории </t>
  </si>
  <si>
    <t>Уборка газонов средней засорен</t>
  </si>
  <si>
    <t>ности от случайного мусора</t>
  </si>
  <si>
    <t>(30% от площади)</t>
  </si>
  <si>
    <t>3.3.</t>
  </si>
  <si>
    <t>Выкашивание газонов</t>
  </si>
  <si>
    <t>4 раза в сезон</t>
  </si>
  <si>
    <t>3.4.</t>
  </si>
  <si>
    <t>ности от листьев, сучьев, мусора</t>
  </si>
  <si>
    <t>(весной и осенью)</t>
  </si>
  <si>
    <t>3.5.</t>
  </si>
  <si>
    <t>2 раза в год</t>
  </si>
  <si>
    <t>Итого</t>
  </si>
  <si>
    <t>Общая площадь МКД,м2</t>
  </si>
  <si>
    <t>в том числе:</t>
  </si>
  <si>
    <t>жилые</t>
  </si>
  <si>
    <t>нежилые</t>
  </si>
  <si>
    <t>3. Работы по содержанию придомовой территории в теплый период года</t>
  </si>
  <si>
    <t>3 раза в</t>
  </si>
  <si>
    <t>ПРЕДСЕДАТЕЛЬ ТСЖ</t>
  </si>
  <si>
    <t>два раза в неделю</t>
  </si>
  <si>
    <t>_______________.</t>
  </si>
  <si>
    <t xml:space="preserve">Общая площадь дома </t>
  </si>
  <si>
    <t>шт</t>
  </si>
  <si>
    <t>обслуживание лифтов</t>
  </si>
  <si>
    <t>страхование лифтов</t>
  </si>
  <si>
    <t>оценка соответствия лифтов</t>
  </si>
  <si>
    <t>обслуживание вентканалов</t>
  </si>
  <si>
    <t>Всего:</t>
  </si>
  <si>
    <t>Рентабельность 5%:</t>
  </si>
  <si>
    <t>размер платы за содержание и техническое обслуживание МКД на м2  2020 г рублей</t>
  </si>
  <si>
    <t>ежемесячно</t>
  </si>
  <si>
    <t>1/год</t>
  </si>
  <si>
    <t>обязательные работы со сторонними лицензионными организациями</t>
  </si>
  <si>
    <t>лифт мусоропровод</t>
  </si>
  <si>
    <t>1.3.</t>
  </si>
  <si>
    <t>Стены</t>
  </si>
  <si>
    <t>руб. в год</t>
  </si>
  <si>
    <t>3.6.</t>
  </si>
  <si>
    <t>4.7.</t>
  </si>
  <si>
    <t>5.</t>
  </si>
  <si>
    <t>5.1.</t>
  </si>
  <si>
    <t>5.2.</t>
  </si>
  <si>
    <t>5.3.</t>
  </si>
  <si>
    <t>5.4.</t>
  </si>
  <si>
    <t>5.8.</t>
  </si>
  <si>
    <t>Итого всего по строкам 1-3</t>
  </si>
  <si>
    <t>Тариф сторонние организации</t>
  </si>
  <si>
    <t>Тариф дворник, уборщица</t>
  </si>
  <si>
    <t>Тариф всего по дому:</t>
  </si>
  <si>
    <t xml:space="preserve">                  тариф общий</t>
  </si>
  <si>
    <t>МКД  № 7А Коваленко</t>
  </si>
  <si>
    <t xml:space="preserve">Окна </t>
  </si>
  <si>
    <t>Перечень услуг и работ, необходимых для обеспечения надлежащего содержания общего имущества на 2020-21г</t>
  </si>
  <si>
    <t xml:space="preserve">1.4 Влажная протирка элементов лестничных площадок, маршей, тамбуров 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</si>
</sst>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5"/>
      <color theme="1"/>
      <name val="Calibri"/>
      <family val="2"/>
      <charset val="204"/>
      <scheme val="minor"/>
    </font>
    <font>
      <sz val="8.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4.5"/>
      <color theme="1"/>
      <name val="Calibri"/>
      <family val="2"/>
      <charset val="204"/>
      <scheme val="minor"/>
    </font>
    <font>
      <sz val="4.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7.5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9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52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8" xfId="0" applyFont="1" applyBorder="1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16" fontId="0" fillId="0" borderId="1" xfId="0" applyNumberFormat="1" applyBorder="1"/>
    <xf numFmtId="0" fontId="3" fillId="0" borderId="2" xfId="0" applyFont="1" applyBorder="1"/>
    <xf numFmtId="0" fontId="3" fillId="0" borderId="8" xfId="0" applyFont="1" applyBorder="1"/>
    <xf numFmtId="0" fontId="3" fillId="0" borderId="8" xfId="0" applyFont="1" applyFill="1" applyBorder="1" applyAlignment="1"/>
    <xf numFmtId="0" fontId="3" fillId="0" borderId="10" xfId="0" applyFont="1" applyBorder="1"/>
    <xf numFmtId="0" fontId="2" fillId="0" borderId="0" xfId="0" applyFont="1" applyFill="1" applyBorder="1"/>
    <xf numFmtId="0" fontId="0" fillId="0" borderId="1" xfId="0" applyFill="1" applyBorder="1"/>
    <xf numFmtId="0" fontId="2" fillId="0" borderId="2" xfId="0" applyFont="1" applyFill="1" applyBorder="1"/>
    <xf numFmtId="0" fontId="2" fillId="0" borderId="6" xfId="0" applyFont="1" applyFill="1" applyBorder="1"/>
    <xf numFmtId="0" fontId="3" fillId="0" borderId="8" xfId="0" applyFont="1" applyFill="1" applyBorder="1"/>
    <xf numFmtId="0" fontId="2" fillId="0" borderId="10" xfId="0" applyFont="1" applyFill="1" applyBorder="1"/>
    <xf numFmtId="0" fontId="2" fillId="0" borderId="12" xfId="0" applyFont="1" applyFill="1" applyBorder="1"/>
    <xf numFmtId="16" fontId="0" fillId="0" borderId="8" xfId="0" applyNumberFormat="1" applyBorder="1"/>
    <xf numFmtId="0" fontId="2" fillId="0" borderId="8" xfId="0" applyFont="1" applyFill="1" applyBorder="1"/>
    <xf numFmtId="0" fontId="0" fillId="0" borderId="8" xfId="0" applyFill="1" applyBorder="1"/>
    <xf numFmtId="16" fontId="0" fillId="0" borderId="9" xfId="0" applyNumberFormat="1" applyBorder="1"/>
    <xf numFmtId="0" fontId="4" fillId="0" borderId="9" xfId="0" applyFont="1" applyBorder="1"/>
    <xf numFmtId="0" fontId="5" fillId="0" borderId="0" xfId="0" applyFont="1"/>
    <xf numFmtId="0" fontId="0" fillId="0" borderId="0" xfId="0" applyFill="1" applyBorder="1"/>
    <xf numFmtId="0" fontId="6" fillId="0" borderId="0" xfId="0" applyFont="1"/>
    <xf numFmtId="0" fontId="8" fillId="0" borderId="0" xfId="0" applyFont="1"/>
    <xf numFmtId="0" fontId="12" fillId="0" borderId="0" xfId="0" applyFont="1"/>
    <xf numFmtId="0" fontId="11" fillId="0" borderId="0" xfId="0" applyFont="1"/>
    <xf numFmtId="0" fontId="0" fillId="0" borderId="9" xfId="0" applyFill="1" applyBorder="1"/>
    <xf numFmtId="0" fontId="0" fillId="0" borderId="10" xfId="0" applyFill="1" applyBorder="1"/>
    <xf numFmtId="0" fontId="4" fillId="0" borderId="8" xfId="0" applyFont="1" applyFill="1" applyBorder="1"/>
    <xf numFmtId="0" fontId="10" fillId="0" borderId="9" xfId="0" applyFont="1" applyBorder="1"/>
    <xf numFmtId="0" fontId="9" fillId="0" borderId="9" xfId="0" applyFont="1" applyFill="1" applyBorder="1"/>
    <xf numFmtId="0" fontId="7" fillId="0" borderId="9" xfId="0" applyFont="1" applyBorder="1"/>
    <xf numFmtId="0" fontId="0" fillId="0" borderId="14" xfId="0" applyBorder="1"/>
    <xf numFmtId="0" fontId="0" fillId="0" borderId="12" xfId="0" applyFill="1" applyBorder="1"/>
    <xf numFmtId="16" fontId="0" fillId="0" borderId="10" xfId="0" applyNumberFormat="1" applyBorder="1"/>
    <xf numFmtId="0" fontId="3" fillId="0" borderId="9" xfId="0" applyFont="1" applyBorder="1"/>
    <xf numFmtId="0" fontId="0" fillId="0" borderId="14" xfId="0" applyFill="1" applyBorder="1"/>
    <xf numFmtId="0" fontId="4" fillId="0" borderId="14" xfId="0" applyFont="1" applyBorder="1"/>
    <xf numFmtId="16" fontId="0" fillId="0" borderId="14" xfId="0" applyNumberFormat="1" applyBorder="1"/>
    <xf numFmtId="0" fontId="0" fillId="0" borderId="6" xfId="0" applyFill="1" applyBorder="1"/>
    <xf numFmtId="0" fontId="6" fillId="0" borderId="0" xfId="0" applyFont="1" applyBorder="1"/>
    <xf numFmtId="0" fontId="13" fillId="0" borderId="0" xfId="0" applyFont="1"/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4" fontId="18" fillId="0" borderId="0" xfId="1" applyNumberFormat="1" applyFont="1" applyAlignment="1">
      <alignment vertical="center"/>
    </xf>
    <xf numFmtId="0" fontId="19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4" fontId="21" fillId="0" borderId="0" xfId="1" applyNumberFormat="1" applyFont="1" applyAlignment="1">
      <alignment vertical="center"/>
    </xf>
    <xf numFmtId="2" fontId="22" fillId="0" borderId="1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4" fillId="0" borderId="0" xfId="0" applyFont="1"/>
    <xf numFmtId="0" fontId="0" fillId="3" borderId="1" xfId="0" applyFill="1" applyBorder="1"/>
    <xf numFmtId="0" fontId="0" fillId="3" borderId="8" xfId="0" applyFill="1" applyBorder="1"/>
    <xf numFmtId="0" fontId="0" fillId="3" borderId="2" xfId="0" applyFill="1" applyBorder="1"/>
    <xf numFmtId="0" fontId="1" fillId="3" borderId="2" xfId="0" applyFont="1" applyFill="1" applyBorder="1"/>
    <xf numFmtId="0" fontId="2" fillId="3" borderId="8" xfId="0" applyFont="1" applyFill="1" applyBorder="1"/>
    <xf numFmtId="0" fontId="2" fillId="3" borderId="2" xfId="0" applyFont="1" applyFill="1" applyBorder="1"/>
    <xf numFmtId="0" fontId="0" fillId="3" borderId="4" xfId="0" applyFill="1" applyBorder="1"/>
    <xf numFmtId="0" fontId="0" fillId="3" borderId="9" xfId="0" applyFill="1" applyBorder="1"/>
    <xf numFmtId="0" fontId="0" fillId="3" borderId="0" xfId="0" applyFill="1" applyBorder="1"/>
    <xf numFmtId="0" fontId="2" fillId="3" borderId="9" xfId="0" applyFont="1" applyFill="1" applyBorder="1"/>
    <xf numFmtId="0" fontId="2" fillId="3" borderId="0" xfId="0" applyFont="1" applyFill="1" applyBorder="1"/>
    <xf numFmtId="0" fontId="0" fillId="3" borderId="5" xfId="0" applyFill="1" applyBorder="1"/>
    <xf numFmtId="0" fontId="0" fillId="3" borderId="10" xfId="0" applyFill="1" applyBorder="1"/>
    <xf numFmtId="0" fontId="0" fillId="3" borderId="6" xfId="0" applyFill="1" applyBorder="1"/>
    <xf numFmtId="0" fontId="2" fillId="3" borderId="10" xfId="0" applyFont="1" applyFill="1" applyBorder="1"/>
    <xf numFmtId="0" fontId="2" fillId="3" borderId="6" xfId="0" applyFont="1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0" fillId="2" borderId="14" xfId="0" applyFill="1" applyBorder="1"/>
    <xf numFmtId="0" fontId="1" fillId="2" borderId="11" xfId="0" applyFont="1" applyFill="1" applyBorder="1"/>
    <xf numFmtId="0" fontId="0" fillId="4" borderId="14" xfId="0" applyFill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0" fillId="0" borderId="14" xfId="0" applyNumberFormat="1" applyBorder="1"/>
    <xf numFmtId="0" fontId="0" fillId="2" borderId="11" xfId="0" applyFill="1" applyBorder="1" applyAlignment="1"/>
    <xf numFmtId="0" fontId="0" fillId="2" borderId="12" xfId="0" applyFill="1" applyBorder="1" applyAlignment="1"/>
    <xf numFmtId="0" fontId="0" fillId="2" borderId="13" xfId="0" applyFill="1" applyBorder="1" applyAlignment="1"/>
    <xf numFmtId="2" fontId="0" fillId="0" borderId="7" xfId="0" applyNumberFormat="1" applyBorder="1"/>
    <xf numFmtId="0" fontId="8" fillId="0" borderId="10" xfId="0" applyFont="1" applyBorder="1"/>
    <xf numFmtId="0" fontId="0" fillId="2" borderId="2" xfId="0" applyFill="1" applyBorder="1"/>
    <xf numFmtId="0" fontId="0" fillId="5" borderId="11" xfId="0" applyFill="1" applyBorder="1"/>
    <xf numFmtId="0" fontId="0" fillId="5" borderId="12" xfId="0" applyFill="1" applyBorder="1"/>
    <xf numFmtId="0" fontId="0" fillId="5" borderId="2" xfId="0" applyFill="1" applyBorder="1"/>
    <xf numFmtId="0" fontId="0" fillId="5" borderId="3" xfId="0" applyFill="1" applyBorder="1"/>
    <xf numFmtId="2" fontId="0" fillId="6" borderId="14" xfId="0" applyNumberFormat="1" applyFill="1" applyBorder="1"/>
    <xf numFmtId="0" fontId="0" fillId="6" borderId="8" xfId="0" applyFill="1" applyBorder="1"/>
    <xf numFmtId="0" fontId="3" fillId="0" borderId="14" xfId="0" applyFont="1" applyBorder="1"/>
    <xf numFmtId="0" fontId="8" fillId="0" borderId="14" xfId="0" applyFont="1" applyBorder="1"/>
    <xf numFmtId="0" fontId="8" fillId="0" borderId="8" xfId="0" applyFont="1" applyBorder="1"/>
    <xf numFmtId="0" fontId="0" fillId="4" borderId="10" xfId="0" applyFill="1" applyBorder="1"/>
    <xf numFmtId="0" fontId="0" fillId="8" borderId="1" xfId="0" applyFill="1" applyBorder="1"/>
    <xf numFmtId="0" fontId="0" fillId="8" borderId="2" xfId="0" applyFill="1" applyBorder="1"/>
    <xf numFmtId="0" fontId="0" fillId="8" borderId="3" xfId="0" applyFill="1" applyBorder="1"/>
    <xf numFmtId="0" fontId="0" fillId="8" borderId="5" xfId="0" applyFill="1" applyBorder="1"/>
    <xf numFmtId="0" fontId="0" fillId="8" borderId="6" xfId="0" applyFill="1" applyBorder="1"/>
    <xf numFmtId="0" fontId="0" fillId="8" borderId="7" xfId="0" applyFill="1" applyBorder="1"/>
    <xf numFmtId="0" fontId="0" fillId="9" borderId="5" xfId="0" applyFill="1" applyBorder="1"/>
    <xf numFmtId="0" fontId="0" fillId="9" borderId="6" xfId="0" applyFill="1" applyBorder="1"/>
    <xf numFmtId="0" fontId="2" fillId="9" borderId="6" xfId="0" applyFont="1" applyFill="1" applyBorder="1"/>
    <xf numFmtId="2" fontId="0" fillId="9" borderId="10" xfId="0" applyNumberFormat="1" applyFill="1" applyBorder="1"/>
    <xf numFmtId="2" fontId="0" fillId="9" borderId="7" xfId="0" applyNumberFormat="1" applyFill="1" applyBorder="1"/>
    <xf numFmtId="0" fontId="0" fillId="9" borderId="11" xfId="0" applyFill="1" applyBorder="1"/>
    <xf numFmtId="0" fontId="2" fillId="9" borderId="12" xfId="0" applyFont="1" applyFill="1" applyBorder="1"/>
    <xf numFmtId="0" fontId="0" fillId="9" borderId="12" xfId="0" applyFill="1" applyBorder="1"/>
    <xf numFmtId="0" fontId="6" fillId="9" borderId="12" xfId="0" applyFont="1" applyFill="1" applyBorder="1"/>
    <xf numFmtId="2" fontId="0" fillId="9" borderId="14" xfId="0" applyNumberFormat="1" applyFill="1" applyBorder="1"/>
    <xf numFmtId="2" fontId="0" fillId="9" borderId="13" xfId="0" applyNumberFormat="1" applyFill="1" applyBorder="1"/>
    <xf numFmtId="16" fontId="0" fillId="9" borderId="5" xfId="0" applyNumberFormat="1" applyFill="1" applyBorder="1"/>
    <xf numFmtId="0" fontId="0" fillId="10" borderId="4" xfId="0" applyFill="1" applyBorder="1"/>
    <xf numFmtId="0" fontId="0" fillId="10" borderId="0" xfId="0" applyFill="1"/>
    <xf numFmtId="2" fontId="0" fillId="10" borderId="10" xfId="0" applyNumberFormat="1" applyFill="1" applyBorder="1"/>
    <xf numFmtId="0" fontId="0" fillId="10" borderId="10" xfId="0" applyFill="1" applyBorder="1"/>
    <xf numFmtId="0" fontId="0" fillId="10" borderId="11" xfId="0" applyFill="1" applyBorder="1"/>
    <xf numFmtId="0" fontId="0" fillId="10" borderId="12" xfId="0" applyFill="1" applyBorder="1"/>
    <xf numFmtId="0" fontId="0" fillId="10" borderId="13" xfId="0" applyFill="1" applyBorder="1"/>
    <xf numFmtId="0" fontId="0" fillId="11" borderId="14" xfId="0" applyFill="1" applyBorder="1"/>
    <xf numFmtId="2" fontId="0" fillId="11" borderId="14" xfId="0" applyNumberFormat="1" applyFill="1" applyBorder="1"/>
    <xf numFmtId="0" fontId="0" fillId="6" borderId="10" xfId="0" applyFill="1" applyBorder="1"/>
    <xf numFmtId="0" fontId="0" fillId="6" borderId="14" xfId="0" applyFill="1" applyBorder="1"/>
    <xf numFmtId="2" fontId="0" fillId="6" borderId="10" xfId="0" applyNumberFormat="1" applyFill="1" applyBorder="1"/>
    <xf numFmtId="0" fontId="3" fillId="9" borderId="12" xfId="0" applyFont="1" applyFill="1" applyBorder="1"/>
    <xf numFmtId="16" fontId="0" fillId="0" borderId="4" xfId="0" applyNumberFormat="1" applyBorder="1"/>
    <xf numFmtId="0" fontId="4" fillId="0" borderId="0" xfId="0" applyFont="1" applyBorder="1"/>
    <xf numFmtId="2" fontId="0" fillId="7" borderId="0" xfId="0" applyNumberFormat="1" applyFill="1"/>
    <xf numFmtId="4" fontId="16" fillId="0" borderId="0" xfId="1" applyNumberFormat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2" fontId="0" fillId="4" borderId="14" xfId="0" applyNumberFormat="1" applyFill="1" applyBorder="1"/>
    <xf numFmtId="2" fontId="0" fillId="6" borderId="8" xfId="0" applyNumberForma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Normal="100" workbookViewId="0">
      <selection activeCell="G94" sqref="G94"/>
    </sheetView>
  </sheetViews>
  <sheetFormatPr defaultRowHeight="15"/>
  <cols>
    <col min="1" max="1" width="4.140625" customWidth="1"/>
    <col min="2" max="2" width="26" customWidth="1"/>
    <col min="3" max="3" width="3.7109375" customWidth="1"/>
    <col min="4" max="4" width="8" customWidth="1"/>
    <col min="5" max="5" width="12.42578125" customWidth="1"/>
    <col min="6" max="6" width="8.85546875" customWidth="1"/>
    <col min="7" max="7" width="12.28515625" customWidth="1"/>
    <col min="8" max="8" width="10.7109375" customWidth="1"/>
    <col min="9" max="9" width="12.7109375" customWidth="1"/>
  </cols>
  <sheetData>
    <row r="1" spans="1:9">
      <c r="A1" t="s">
        <v>90</v>
      </c>
      <c r="F1" t="s">
        <v>0</v>
      </c>
    </row>
    <row r="2" spans="1:9">
      <c r="E2" t="s">
        <v>1</v>
      </c>
    </row>
    <row r="3" spans="1:9">
      <c r="A3" t="s">
        <v>92</v>
      </c>
      <c r="E3" t="s">
        <v>2</v>
      </c>
    </row>
    <row r="5" spans="1:9" ht="20.25">
      <c r="A5" s="148"/>
      <c r="B5" s="148"/>
      <c r="C5" s="148"/>
      <c r="D5" s="148"/>
      <c r="E5" s="148"/>
      <c r="F5" s="148"/>
      <c r="G5" s="148"/>
      <c r="H5" s="148"/>
    </row>
    <row r="6" spans="1:9">
      <c r="A6" s="66" t="s">
        <v>124</v>
      </c>
      <c r="B6" s="56"/>
      <c r="C6" s="56"/>
      <c r="D6" s="56"/>
      <c r="E6" s="56"/>
      <c r="F6" s="56"/>
      <c r="G6" s="56"/>
      <c r="I6" s="56"/>
    </row>
    <row r="7" spans="1:9" ht="20.25">
      <c r="A7" s="149" t="s">
        <v>122</v>
      </c>
      <c r="B7" s="149"/>
      <c r="C7" s="149"/>
      <c r="D7" s="149"/>
      <c r="E7" s="149"/>
      <c r="F7" s="149"/>
      <c r="G7" s="149"/>
      <c r="H7" s="149"/>
    </row>
    <row r="8" spans="1:9">
      <c r="A8" s="57"/>
      <c r="B8" s="57"/>
      <c r="C8" s="58"/>
      <c r="D8" s="59"/>
      <c r="E8" s="58"/>
      <c r="F8" s="57"/>
      <c r="G8" s="57"/>
      <c r="H8" s="60"/>
    </row>
    <row r="9" spans="1:9" ht="18.75">
      <c r="A9" s="61" t="s">
        <v>84</v>
      </c>
      <c r="B9" s="61"/>
      <c r="C9" s="61"/>
      <c r="D9" s="62"/>
      <c r="E9" s="61"/>
      <c r="F9" s="61"/>
      <c r="G9" s="63">
        <v>6006.8</v>
      </c>
      <c r="H9" s="61"/>
    </row>
    <row r="10" spans="1:9" ht="18.75">
      <c r="A10" s="61" t="s">
        <v>85</v>
      </c>
      <c r="B10" s="61"/>
      <c r="C10" s="61"/>
      <c r="D10" s="62"/>
      <c r="E10" s="61"/>
      <c r="F10" s="61"/>
      <c r="G10" s="64"/>
      <c r="H10" s="61"/>
    </row>
    <row r="11" spans="1:9" ht="18.75">
      <c r="A11" s="61" t="s">
        <v>86</v>
      </c>
      <c r="B11" s="61"/>
      <c r="C11" s="61"/>
      <c r="D11" s="62"/>
      <c r="E11" s="61"/>
      <c r="F11" s="61"/>
      <c r="G11" s="64">
        <v>4731.3</v>
      </c>
      <c r="H11" s="61"/>
    </row>
    <row r="12" spans="1:9" ht="18.75">
      <c r="A12" s="61" t="s">
        <v>87</v>
      </c>
      <c r="B12" s="61"/>
      <c r="C12" s="61"/>
      <c r="D12" s="62"/>
      <c r="E12" s="61"/>
      <c r="F12" s="61"/>
      <c r="G12" s="64">
        <v>1275.5</v>
      </c>
      <c r="H12" s="61"/>
    </row>
    <row r="13" spans="1:9">
      <c r="A13" s="57"/>
      <c r="B13" s="57"/>
      <c r="C13" s="57"/>
      <c r="D13" s="59"/>
      <c r="E13" s="57"/>
      <c r="F13" s="57"/>
      <c r="G13" s="65"/>
      <c r="H13" s="60"/>
    </row>
    <row r="15" spans="1:9">
      <c r="F15" t="s">
        <v>93</v>
      </c>
    </row>
    <row r="16" spans="1:9">
      <c r="A16" s="67" t="s">
        <v>3</v>
      </c>
      <c r="B16" s="68" t="s">
        <v>4</v>
      </c>
      <c r="C16" s="69" t="s">
        <v>49</v>
      </c>
      <c r="D16" s="68" t="s">
        <v>5</v>
      </c>
      <c r="E16" s="70" t="s">
        <v>18</v>
      </c>
      <c r="F16" s="71" t="s">
        <v>7</v>
      </c>
      <c r="G16" s="72" t="s">
        <v>10</v>
      </c>
      <c r="H16" s="68" t="s">
        <v>13</v>
      </c>
    </row>
    <row r="17" spans="1:8">
      <c r="A17" s="73"/>
      <c r="B17" s="74"/>
      <c r="C17" s="75" t="s">
        <v>50</v>
      </c>
      <c r="D17" s="74" t="s">
        <v>6</v>
      </c>
      <c r="E17" s="75" t="s">
        <v>19</v>
      </c>
      <c r="F17" s="76" t="s">
        <v>8</v>
      </c>
      <c r="G17" s="77" t="s">
        <v>11</v>
      </c>
      <c r="H17" s="74" t="s">
        <v>14</v>
      </c>
    </row>
    <row r="18" spans="1:8">
      <c r="A18" s="78"/>
      <c r="B18" s="79"/>
      <c r="C18" s="80"/>
      <c r="D18" s="79"/>
      <c r="E18" s="80" t="s">
        <v>20</v>
      </c>
      <c r="F18" s="81" t="s">
        <v>9</v>
      </c>
      <c r="G18" s="82" t="s">
        <v>12</v>
      </c>
      <c r="H18" s="79" t="s">
        <v>108</v>
      </c>
    </row>
    <row r="19" spans="1:8">
      <c r="A19" s="83" t="s">
        <v>15</v>
      </c>
      <c r="B19" s="84"/>
      <c r="C19" s="84"/>
      <c r="D19" s="84"/>
      <c r="E19" s="84"/>
      <c r="F19" s="84"/>
      <c r="G19" s="84"/>
      <c r="H19" s="85"/>
    </row>
    <row r="20" spans="1:8">
      <c r="A20" s="98"/>
      <c r="B20" s="99" t="s">
        <v>16</v>
      </c>
      <c r="C20" s="99"/>
      <c r="D20" s="99"/>
      <c r="E20" s="99"/>
      <c r="F20" s="99"/>
      <c r="G20" s="99"/>
      <c r="H20" s="100"/>
    </row>
    <row r="21" spans="1:8">
      <c r="A21" s="18" t="s">
        <v>17</v>
      </c>
      <c r="B21" s="20" t="s">
        <v>21</v>
      </c>
      <c r="C21" s="11"/>
      <c r="D21" s="2"/>
      <c r="E21" s="20"/>
      <c r="F21" s="2"/>
      <c r="G21" s="1"/>
      <c r="H21" s="11"/>
    </row>
    <row r="22" spans="1:8">
      <c r="A22" s="7"/>
      <c r="B22" s="22" t="s">
        <v>22</v>
      </c>
      <c r="C22" s="13" t="s">
        <v>23</v>
      </c>
      <c r="D22" s="8">
        <v>85</v>
      </c>
      <c r="E22" s="15" t="s">
        <v>70</v>
      </c>
      <c r="F22" s="8">
        <v>187</v>
      </c>
      <c r="G22" s="7">
        <v>2.16</v>
      </c>
      <c r="H22" s="96">
        <f>D22*F22*G22</f>
        <v>34333.200000000004</v>
      </c>
    </row>
    <row r="23" spans="1:8">
      <c r="A23" s="1" t="s">
        <v>24</v>
      </c>
      <c r="B23" s="21" t="s">
        <v>21</v>
      </c>
      <c r="C23" s="2"/>
      <c r="D23" s="1"/>
      <c r="E23" s="20"/>
      <c r="F23" s="4"/>
      <c r="G23" s="2"/>
      <c r="H23" s="11"/>
    </row>
    <row r="24" spans="1:8">
      <c r="A24" s="7"/>
      <c r="B24" s="22" t="s">
        <v>25</v>
      </c>
      <c r="C24" s="8" t="s">
        <v>23</v>
      </c>
      <c r="D24" s="7">
        <v>132</v>
      </c>
      <c r="E24" s="102" t="s">
        <v>91</v>
      </c>
      <c r="F24" s="10">
        <v>104</v>
      </c>
      <c r="G24" s="8">
        <v>1.89</v>
      </c>
      <c r="H24" s="96">
        <f>D24*F24*G24</f>
        <v>25945.919999999998</v>
      </c>
    </row>
    <row r="25" spans="1:8">
      <c r="A25" s="30" t="s">
        <v>106</v>
      </c>
      <c r="B25" s="20" t="s">
        <v>105</v>
      </c>
      <c r="C25" s="11" t="s">
        <v>23</v>
      </c>
      <c r="D25" s="11">
        <v>0</v>
      </c>
      <c r="E25" s="112"/>
      <c r="F25" s="11">
        <v>29</v>
      </c>
      <c r="G25" s="6">
        <v>2.16</v>
      </c>
      <c r="H25" s="94">
        <f>D25*F25*G25</f>
        <v>0</v>
      </c>
    </row>
    <row r="26" spans="1:8">
      <c r="A26" s="125" t="s">
        <v>83</v>
      </c>
      <c r="B26" s="144"/>
      <c r="C26" s="127"/>
      <c r="D26" s="127"/>
      <c r="E26" s="126"/>
      <c r="F26" s="127"/>
      <c r="G26" s="127"/>
      <c r="H26" s="129">
        <f>H25+H24+H22</f>
        <v>60279.12</v>
      </c>
    </row>
    <row r="27" spans="1:8">
      <c r="A27" s="89" t="s">
        <v>24</v>
      </c>
      <c r="B27" s="90" t="s">
        <v>26</v>
      </c>
      <c r="C27" s="87"/>
      <c r="D27" s="87"/>
      <c r="E27" s="87"/>
      <c r="F27" s="87"/>
      <c r="G27" s="87"/>
      <c r="H27" s="91"/>
    </row>
    <row r="28" spans="1:8">
      <c r="A28" s="30" t="s">
        <v>27</v>
      </c>
      <c r="B28" s="19" t="s">
        <v>21</v>
      </c>
      <c r="C28" s="11"/>
      <c r="D28" s="2"/>
      <c r="E28" s="14" t="s">
        <v>89</v>
      </c>
      <c r="F28" s="3"/>
      <c r="G28" s="1"/>
      <c r="H28" s="11"/>
    </row>
    <row r="29" spans="1:8">
      <c r="A29" s="13"/>
      <c r="B29" s="9" t="s">
        <v>22</v>
      </c>
      <c r="C29" s="13" t="s">
        <v>23</v>
      </c>
      <c r="D29" s="8">
        <v>85</v>
      </c>
      <c r="E29" s="15" t="s">
        <v>29</v>
      </c>
      <c r="F29" s="9">
        <v>0</v>
      </c>
      <c r="G29" s="7">
        <v>2.16</v>
      </c>
      <c r="H29" s="96">
        <f>D29*F29*G29</f>
        <v>0</v>
      </c>
    </row>
    <row r="30" spans="1:8">
      <c r="A30" s="24" t="s">
        <v>30</v>
      </c>
      <c r="B30" s="27" t="s">
        <v>21</v>
      </c>
      <c r="C30" s="2"/>
      <c r="D30" s="11"/>
      <c r="E30" s="25" t="s">
        <v>89</v>
      </c>
      <c r="F30" s="11"/>
      <c r="G30" s="2"/>
      <c r="H30" s="11"/>
    </row>
    <row r="31" spans="1:8">
      <c r="A31" s="7"/>
      <c r="B31" s="28" t="s">
        <v>25</v>
      </c>
      <c r="C31" s="8" t="s">
        <v>23</v>
      </c>
      <c r="D31" s="13">
        <v>160</v>
      </c>
      <c r="E31" s="26" t="s">
        <v>29</v>
      </c>
      <c r="F31" s="13">
        <v>0</v>
      </c>
      <c r="G31" s="8">
        <v>1.89</v>
      </c>
      <c r="H31" s="96">
        <f>D31*F31*G31</f>
        <v>0</v>
      </c>
    </row>
    <row r="32" spans="1:8">
      <c r="A32" s="53" t="s">
        <v>53</v>
      </c>
      <c r="B32" s="110" t="s">
        <v>105</v>
      </c>
      <c r="C32" s="47" t="s">
        <v>23</v>
      </c>
      <c r="D32" s="47">
        <v>0</v>
      </c>
      <c r="E32" s="111"/>
      <c r="F32" s="47">
        <v>0</v>
      </c>
      <c r="G32" s="47">
        <v>2.16</v>
      </c>
      <c r="H32" s="97">
        <f>D32*F32*G32</f>
        <v>0</v>
      </c>
    </row>
    <row r="33" spans="1:8">
      <c r="A33" s="120" t="s">
        <v>83</v>
      </c>
      <c r="B33" s="122"/>
      <c r="C33" s="121"/>
      <c r="D33" s="121"/>
      <c r="E33" s="122"/>
      <c r="F33" s="121"/>
      <c r="G33" s="121"/>
      <c r="H33" s="123">
        <f>H29+H31+H32</f>
        <v>0</v>
      </c>
    </row>
    <row r="34" spans="1:8">
      <c r="A34" s="92" t="s">
        <v>31</v>
      </c>
      <c r="B34" s="87"/>
      <c r="C34" s="87"/>
      <c r="D34" s="87"/>
      <c r="E34" s="90"/>
      <c r="F34" s="87"/>
      <c r="G34" s="103"/>
      <c r="H34" s="91"/>
    </row>
    <row r="35" spans="1:8">
      <c r="A35" s="30" t="s">
        <v>32</v>
      </c>
      <c r="B35" s="3" t="s">
        <v>21</v>
      </c>
      <c r="C35" s="11"/>
      <c r="D35" s="2"/>
      <c r="E35" s="31" t="s">
        <v>28</v>
      </c>
      <c r="F35" s="2"/>
      <c r="G35" s="11"/>
      <c r="H35" s="4"/>
    </row>
    <row r="36" spans="1:8">
      <c r="A36" s="13"/>
      <c r="B36" s="9" t="s">
        <v>22</v>
      </c>
      <c r="C36" s="13" t="s">
        <v>23</v>
      </c>
      <c r="D36" s="8">
        <v>85</v>
      </c>
      <c r="E36" s="28" t="s">
        <v>29</v>
      </c>
      <c r="F36" s="8">
        <v>12</v>
      </c>
      <c r="G36" s="13">
        <v>2.85</v>
      </c>
      <c r="H36" s="101">
        <f>D36*F36*G36</f>
        <v>2907</v>
      </c>
    </row>
    <row r="37" spans="1:8">
      <c r="A37" s="11" t="s">
        <v>33</v>
      </c>
      <c r="B37" s="25" t="s">
        <v>21</v>
      </c>
      <c r="C37" s="11"/>
      <c r="D37" s="2"/>
      <c r="E37" s="31" t="s">
        <v>28</v>
      </c>
      <c r="F37" s="2"/>
      <c r="G37" s="5"/>
      <c r="H37" s="11"/>
    </row>
    <row r="38" spans="1:8">
      <c r="A38" s="13"/>
      <c r="B38" s="26" t="s">
        <v>25</v>
      </c>
      <c r="C38" s="13" t="s">
        <v>23</v>
      </c>
      <c r="D38" s="8">
        <v>160</v>
      </c>
      <c r="E38" s="28" t="s">
        <v>29</v>
      </c>
      <c r="F38" s="8">
        <v>12</v>
      </c>
      <c r="G38" s="7">
        <v>2.85</v>
      </c>
      <c r="H38" s="13">
        <f>D38*F38*G38</f>
        <v>5472</v>
      </c>
    </row>
    <row r="39" spans="1:8">
      <c r="A39" s="7" t="s">
        <v>75</v>
      </c>
      <c r="B39" s="110" t="s">
        <v>105</v>
      </c>
      <c r="C39" s="47" t="s">
        <v>23</v>
      </c>
      <c r="D39" s="47">
        <v>0</v>
      </c>
      <c r="E39" s="111"/>
      <c r="F39" s="47">
        <v>156</v>
      </c>
      <c r="G39" s="47">
        <v>2.85</v>
      </c>
      <c r="H39" s="97">
        <f>D39*F39*G39</f>
        <v>0</v>
      </c>
    </row>
    <row r="40" spans="1:8">
      <c r="A40" s="120" t="s">
        <v>83</v>
      </c>
      <c r="B40" s="122"/>
      <c r="C40" s="121"/>
      <c r="D40" s="121"/>
      <c r="E40" s="122"/>
      <c r="F40" s="121"/>
      <c r="G40" s="121"/>
      <c r="H40" s="124">
        <f>H39+H38+H36</f>
        <v>8379</v>
      </c>
    </row>
    <row r="41" spans="1:8">
      <c r="A41" s="86" t="s">
        <v>125</v>
      </c>
      <c r="B41" s="90"/>
      <c r="C41" s="87"/>
      <c r="D41" s="87"/>
      <c r="E41" s="87"/>
      <c r="F41" s="87"/>
      <c r="G41" s="87"/>
      <c r="H41" s="88"/>
    </row>
    <row r="42" spans="1:8">
      <c r="A42" s="32" t="s">
        <v>34</v>
      </c>
      <c r="B42" s="25" t="s">
        <v>35</v>
      </c>
      <c r="C42" s="11" t="s">
        <v>23</v>
      </c>
      <c r="D42" s="2">
        <v>16.8</v>
      </c>
      <c r="E42" s="31" t="s">
        <v>38</v>
      </c>
      <c r="F42" s="2">
        <v>1</v>
      </c>
      <c r="G42" s="1">
        <v>3.62</v>
      </c>
      <c r="H42" s="94">
        <f t="shared" ref="H42:H47" si="0">D42*F42*G42</f>
        <v>60.816000000000003</v>
      </c>
    </row>
    <row r="43" spans="1:8">
      <c r="A43" s="12" t="s">
        <v>36</v>
      </c>
      <c r="B43" s="23" t="s">
        <v>37</v>
      </c>
      <c r="C43" s="12" t="s">
        <v>23</v>
      </c>
      <c r="D43">
        <v>120</v>
      </c>
      <c r="E43" s="34" t="s">
        <v>38</v>
      </c>
      <c r="F43">
        <v>1</v>
      </c>
      <c r="G43" s="5">
        <v>2.9</v>
      </c>
      <c r="H43" s="12">
        <f t="shared" si="0"/>
        <v>348</v>
      </c>
    </row>
    <row r="44" spans="1:8">
      <c r="A44" s="53" t="s">
        <v>39</v>
      </c>
      <c r="B44" s="29" t="s">
        <v>40</v>
      </c>
      <c r="C44" s="47" t="s">
        <v>23</v>
      </c>
      <c r="D44" s="17">
        <v>27.6</v>
      </c>
      <c r="E44" s="52" t="s">
        <v>38</v>
      </c>
      <c r="F44" s="17">
        <v>1</v>
      </c>
      <c r="G44" s="16">
        <v>2.61</v>
      </c>
      <c r="H44" s="97">
        <f t="shared" si="0"/>
        <v>72.036000000000001</v>
      </c>
    </row>
    <row r="45" spans="1:8">
      <c r="A45" s="12" t="s">
        <v>41</v>
      </c>
      <c r="B45" s="23" t="s">
        <v>42</v>
      </c>
      <c r="C45" s="12" t="s">
        <v>23</v>
      </c>
      <c r="D45" s="36">
        <v>3</v>
      </c>
      <c r="E45" s="34" t="s">
        <v>38</v>
      </c>
      <c r="F45">
        <v>1</v>
      </c>
      <c r="G45" s="5">
        <v>1.7</v>
      </c>
      <c r="H45" s="12">
        <f t="shared" si="0"/>
        <v>5.0999999999999996</v>
      </c>
    </row>
    <row r="46" spans="1:8">
      <c r="A46" s="47" t="s">
        <v>43</v>
      </c>
      <c r="B46" s="29" t="s">
        <v>44</v>
      </c>
      <c r="C46" s="47" t="s">
        <v>23</v>
      </c>
      <c r="D46" s="17">
        <v>18</v>
      </c>
      <c r="E46" s="52" t="s">
        <v>38</v>
      </c>
      <c r="F46" s="17">
        <v>1</v>
      </c>
      <c r="G46" s="16">
        <v>3.66</v>
      </c>
      <c r="H46" s="47">
        <f t="shared" si="0"/>
        <v>65.88</v>
      </c>
    </row>
    <row r="47" spans="1:8">
      <c r="A47" s="33" t="s">
        <v>45</v>
      </c>
      <c r="B47" s="23" t="s">
        <v>107</v>
      </c>
      <c r="C47" s="12" t="s">
        <v>23</v>
      </c>
      <c r="D47" s="36">
        <v>58.8</v>
      </c>
      <c r="E47" s="34" t="s">
        <v>38</v>
      </c>
      <c r="F47">
        <v>1</v>
      </c>
      <c r="G47" s="5">
        <v>7.73</v>
      </c>
      <c r="H47" s="95">
        <f t="shared" si="0"/>
        <v>454.524</v>
      </c>
    </row>
    <row r="48" spans="1:8">
      <c r="A48" s="145" t="s">
        <v>110</v>
      </c>
      <c r="B48" s="23" t="s">
        <v>123</v>
      </c>
      <c r="C48" s="41" t="s">
        <v>23</v>
      </c>
      <c r="D48" s="36">
        <v>341</v>
      </c>
      <c r="E48" s="146" t="s">
        <v>38</v>
      </c>
      <c r="G48" s="6"/>
      <c r="H48" s="12"/>
    </row>
    <row r="49" spans="1:8">
      <c r="A49" s="125" t="s">
        <v>83</v>
      </c>
      <c r="B49" s="126"/>
      <c r="C49" s="127"/>
      <c r="D49" s="127"/>
      <c r="E49" s="128"/>
      <c r="F49" s="127"/>
      <c r="G49" s="127"/>
      <c r="H49" s="129">
        <f>H47+H46+H45+H44+H43+H42</f>
        <v>1006.356</v>
      </c>
    </row>
    <row r="50" spans="1:8">
      <c r="A50" s="83" t="s">
        <v>46</v>
      </c>
      <c r="B50" s="84"/>
      <c r="C50" s="84"/>
      <c r="D50" s="84"/>
      <c r="E50" s="84"/>
      <c r="F50" s="84"/>
      <c r="G50" s="84"/>
      <c r="H50" s="93"/>
    </row>
    <row r="51" spans="1:8">
      <c r="A51" s="32" t="s">
        <v>27</v>
      </c>
      <c r="B51" s="35" t="s">
        <v>47</v>
      </c>
      <c r="C51" s="32" t="s">
        <v>23</v>
      </c>
      <c r="D51" s="36">
        <v>20</v>
      </c>
      <c r="E51" s="43" t="s">
        <v>48</v>
      </c>
      <c r="F51" s="36">
        <v>24</v>
      </c>
      <c r="G51" s="1">
        <v>0.36</v>
      </c>
      <c r="H51" s="94">
        <f t="shared" ref="H51:H58" si="1">D51*F51*G51</f>
        <v>172.79999999999998</v>
      </c>
    </row>
    <row r="52" spans="1:8">
      <c r="A52" s="41" t="s">
        <v>30</v>
      </c>
      <c r="B52" s="37" t="s">
        <v>51</v>
      </c>
      <c r="C52" s="41" t="s">
        <v>23</v>
      </c>
      <c r="D52" s="36">
        <v>20</v>
      </c>
      <c r="E52" s="34" t="s">
        <v>52</v>
      </c>
      <c r="F52" s="36">
        <v>24</v>
      </c>
      <c r="G52" s="5">
        <v>1.63</v>
      </c>
      <c r="H52" s="95">
        <f t="shared" si="1"/>
        <v>782.4</v>
      </c>
    </row>
    <row r="53" spans="1:8">
      <c r="A53" s="33" t="s">
        <v>53</v>
      </c>
      <c r="B53" s="38" t="s">
        <v>54</v>
      </c>
      <c r="C53" s="41" t="s">
        <v>23</v>
      </c>
      <c r="D53" s="36">
        <v>20</v>
      </c>
      <c r="E53" s="44" t="s">
        <v>55</v>
      </c>
      <c r="F53" s="36">
        <v>122</v>
      </c>
      <c r="G53" s="5">
        <v>0.22</v>
      </c>
      <c r="H53" s="95">
        <f t="shared" si="1"/>
        <v>536.79999999999995</v>
      </c>
    </row>
    <row r="54" spans="1:8">
      <c r="A54" s="41" t="s">
        <v>56</v>
      </c>
      <c r="B54" s="39" t="s">
        <v>57</v>
      </c>
      <c r="C54" s="41" t="s">
        <v>23</v>
      </c>
      <c r="D54" s="36">
        <v>10</v>
      </c>
      <c r="E54" s="45" t="s">
        <v>58</v>
      </c>
      <c r="F54" s="36">
        <v>26</v>
      </c>
      <c r="G54" s="5">
        <v>4.7699999999999996</v>
      </c>
      <c r="H54" s="95">
        <f t="shared" si="1"/>
        <v>1240.1999999999998</v>
      </c>
    </row>
    <row r="55" spans="1:8">
      <c r="A55" s="41" t="s">
        <v>59</v>
      </c>
      <c r="B55" t="s">
        <v>60</v>
      </c>
      <c r="C55" s="41" t="s">
        <v>23</v>
      </c>
      <c r="D55" s="36">
        <v>20</v>
      </c>
      <c r="E55" s="46" t="s">
        <v>61</v>
      </c>
      <c r="F55" s="36">
        <v>26</v>
      </c>
      <c r="G55" s="5">
        <v>1.0980000000000001</v>
      </c>
      <c r="H55" s="95">
        <f>D55*F55*G55</f>
        <v>570.96</v>
      </c>
    </row>
    <row r="56" spans="1:8">
      <c r="A56" s="41" t="s">
        <v>62</v>
      </c>
      <c r="B56" s="38" t="s">
        <v>63</v>
      </c>
      <c r="C56" s="41" t="s">
        <v>23</v>
      </c>
      <c r="D56" s="36">
        <v>1</v>
      </c>
      <c r="E56" s="46" t="s">
        <v>61</v>
      </c>
      <c r="F56" s="36">
        <v>26</v>
      </c>
      <c r="G56" s="5">
        <v>11.3</v>
      </c>
      <c r="H56" s="95">
        <f t="shared" si="1"/>
        <v>293.8</v>
      </c>
    </row>
    <row r="57" spans="1:8">
      <c r="A57" s="12" t="s">
        <v>64</v>
      </c>
      <c r="B57" s="40" t="s">
        <v>65</v>
      </c>
      <c r="C57" s="41" t="s">
        <v>23</v>
      </c>
      <c r="D57" s="36">
        <v>10</v>
      </c>
      <c r="E57" s="12" t="s">
        <v>66</v>
      </c>
      <c r="F57" s="36">
        <v>3</v>
      </c>
      <c r="G57" s="5">
        <v>63.73</v>
      </c>
      <c r="H57" s="95">
        <f t="shared" si="1"/>
        <v>1911.8999999999999</v>
      </c>
    </row>
    <row r="58" spans="1:8">
      <c r="A58" s="12" t="s">
        <v>67</v>
      </c>
      <c r="B58" t="s">
        <v>68</v>
      </c>
      <c r="C58" s="41" t="s">
        <v>69</v>
      </c>
      <c r="D58" s="36">
        <v>1</v>
      </c>
      <c r="E58" s="12" t="s">
        <v>70</v>
      </c>
      <c r="F58" s="36">
        <v>90</v>
      </c>
      <c r="G58" s="5">
        <v>6.23</v>
      </c>
      <c r="H58" s="95">
        <f t="shared" si="1"/>
        <v>560.70000000000005</v>
      </c>
    </row>
    <row r="59" spans="1:8">
      <c r="A59" s="125" t="s">
        <v>83</v>
      </c>
      <c r="B59" s="127"/>
      <c r="C59" s="127"/>
      <c r="D59" s="127"/>
      <c r="E59" s="127"/>
      <c r="F59" s="127"/>
      <c r="G59" s="127"/>
      <c r="H59" s="130">
        <f>H58+H57+H56+H55+H54+H53+H52+H51</f>
        <v>6069.5599999999995</v>
      </c>
    </row>
    <row r="60" spans="1:8">
      <c r="A60" s="83"/>
      <c r="B60" s="84" t="s">
        <v>88</v>
      </c>
      <c r="C60" s="84"/>
      <c r="D60" s="84"/>
      <c r="E60" s="84"/>
      <c r="F60" s="84"/>
      <c r="G60" s="84"/>
      <c r="H60" s="85"/>
    </row>
    <row r="61" spans="1:8">
      <c r="A61" s="51" t="s">
        <v>32</v>
      </c>
      <c r="B61" s="51" t="s">
        <v>71</v>
      </c>
      <c r="C61" s="48" t="s">
        <v>23</v>
      </c>
      <c r="D61" s="47">
        <v>110</v>
      </c>
      <c r="E61" s="51" t="s">
        <v>70</v>
      </c>
      <c r="F61" s="48">
        <v>100</v>
      </c>
      <c r="G61" s="51">
        <v>0.22</v>
      </c>
      <c r="H61" s="97">
        <f>D61*F61*G61</f>
        <v>2420</v>
      </c>
    </row>
    <row r="62" spans="1:8">
      <c r="A62" s="32" t="s">
        <v>33</v>
      </c>
      <c r="B62" s="20" t="s">
        <v>72</v>
      </c>
      <c r="C62" s="2"/>
      <c r="D62" s="11"/>
      <c r="E62" s="11"/>
      <c r="F62" s="2"/>
      <c r="G62" s="11"/>
      <c r="H62" s="94"/>
    </row>
    <row r="63" spans="1:8">
      <c r="A63" s="12"/>
      <c r="B63" s="50" t="s">
        <v>73</v>
      </c>
      <c r="C63" s="6"/>
      <c r="D63" s="12"/>
      <c r="E63" s="12"/>
      <c r="F63" s="6"/>
      <c r="G63" s="12"/>
      <c r="H63" s="95"/>
    </row>
    <row r="64" spans="1:8">
      <c r="A64" s="13"/>
      <c r="B64" s="42" t="s">
        <v>74</v>
      </c>
      <c r="C64" s="8" t="s">
        <v>23</v>
      </c>
      <c r="D64" s="13">
        <v>20</v>
      </c>
      <c r="E64" s="13" t="s">
        <v>70</v>
      </c>
      <c r="F64" s="8">
        <v>150</v>
      </c>
      <c r="G64" s="13">
        <v>0.2</v>
      </c>
      <c r="H64" s="96">
        <f>D64*F64*G64</f>
        <v>600</v>
      </c>
    </row>
    <row r="65" spans="1:8">
      <c r="A65" s="47" t="s">
        <v>75</v>
      </c>
      <c r="B65" s="51" t="s">
        <v>76</v>
      </c>
      <c r="C65" s="17" t="s">
        <v>23</v>
      </c>
      <c r="D65" s="47">
        <v>50</v>
      </c>
      <c r="E65" s="47" t="s">
        <v>77</v>
      </c>
      <c r="F65" s="17">
        <v>4</v>
      </c>
      <c r="G65" s="47">
        <v>1.32</v>
      </c>
      <c r="H65" s="94">
        <f>D65*F65*G65</f>
        <v>264</v>
      </c>
    </row>
    <row r="66" spans="1:8">
      <c r="A66" s="47" t="s">
        <v>78</v>
      </c>
      <c r="B66" s="48" t="s">
        <v>68</v>
      </c>
      <c r="C66" s="47" t="s">
        <v>69</v>
      </c>
      <c r="D66" s="17">
        <v>1</v>
      </c>
      <c r="E66" s="47" t="s">
        <v>70</v>
      </c>
      <c r="F66" s="17">
        <v>150</v>
      </c>
      <c r="G66" s="16">
        <v>6.23</v>
      </c>
      <c r="H66" s="97">
        <f>D66*F66*G66</f>
        <v>934.50000000000011</v>
      </c>
    </row>
    <row r="67" spans="1:8">
      <c r="A67" s="12"/>
      <c r="B67" s="55" t="s">
        <v>72</v>
      </c>
      <c r="C67" s="12"/>
      <c r="D67" s="6"/>
      <c r="E67" s="12"/>
      <c r="F67" s="6"/>
      <c r="G67" s="5"/>
      <c r="H67" s="11"/>
    </row>
    <row r="68" spans="1:8">
      <c r="A68" s="12"/>
      <c r="B68" s="55" t="s">
        <v>79</v>
      </c>
      <c r="C68" s="12"/>
      <c r="D68" s="6"/>
      <c r="E68" s="12"/>
      <c r="F68" s="6"/>
      <c r="G68" s="5"/>
      <c r="H68" s="12"/>
    </row>
    <row r="69" spans="1:8">
      <c r="A69" s="49" t="s">
        <v>81</v>
      </c>
      <c r="B69" s="54" t="s">
        <v>80</v>
      </c>
      <c r="C69" s="13" t="s">
        <v>23</v>
      </c>
      <c r="D69" s="8">
        <v>100</v>
      </c>
      <c r="E69" s="13" t="s">
        <v>82</v>
      </c>
      <c r="F69" s="8">
        <v>2</v>
      </c>
      <c r="G69" s="7">
        <v>1.86</v>
      </c>
      <c r="H69" s="96">
        <f>D69*F69*G69</f>
        <v>372</v>
      </c>
    </row>
    <row r="70" spans="1:8">
      <c r="A70" s="47" t="s">
        <v>109</v>
      </c>
      <c r="B70" s="17" t="s">
        <v>68</v>
      </c>
      <c r="C70" s="51" t="s">
        <v>69</v>
      </c>
      <c r="D70" s="48">
        <v>3</v>
      </c>
      <c r="E70" s="47" t="s">
        <v>70</v>
      </c>
      <c r="F70" s="48">
        <v>50</v>
      </c>
      <c r="G70" s="16">
        <v>6.23</v>
      </c>
      <c r="H70" s="97">
        <f t="shared" ref="H70" si="2">D70*F70*G70</f>
        <v>934.50000000000011</v>
      </c>
    </row>
    <row r="71" spans="1:8">
      <c r="A71" s="131" t="s">
        <v>83</v>
      </c>
      <c r="B71" s="121"/>
      <c r="C71" s="121"/>
      <c r="D71" s="121"/>
      <c r="E71" s="121"/>
      <c r="F71" s="121"/>
      <c r="G71" s="121"/>
      <c r="H71" s="123">
        <f>H69+H66+H65+H64+H61</f>
        <v>4590.5</v>
      </c>
    </row>
    <row r="72" spans="1:8">
      <c r="A72" s="132" t="s">
        <v>117</v>
      </c>
      <c r="B72" s="133"/>
      <c r="C72" s="133"/>
      <c r="D72" s="133"/>
      <c r="E72" s="133"/>
      <c r="F72" s="133"/>
      <c r="G72" s="133"/>
      <c r="H72" s="134">
        <f>H26+H33+H40+H49+H59+H71</f>
        <v>80324.535999999993</v>
      </c>
    </row>
    <row r="73" spans="1:8">
      <c r="A73" s="142"/>
      <c r="B73" s="142" t="s">
        <v>119</v>
      </c>
      <c r="C73" s="142" t="s">
        <v>23</v>
      </c>
      <c r="D73" s="142"/>
      <c r="E73" s="142"/>
      <c r="F73" s="142"/>
      <c r="G73" s="142"/>
      <c r="H73" s="108">
        <f>H72/12/2628.31</f>
        <v>2.5467739092166957</v>
      </c>
    </row>
    <row r="74" spans="1:8">
      <c r="A74" s="104"/>
      <c r="B74" s="105"/>
      <c r="C74" s="105"/>
      <c r="D74" s="105"/>
      <c r="E74" s="106"/>
      <c r="F74" s="106"/>
      <c r="G74" s="106"/>
      <c r="H74" s="107"/>
    </row>
    <row r="75" spans="1:8">
      <c r="A75" s="114" t="s">
        <v>111</v>
      </c>
      <c r="B75" s="115" t="s">
        <v>104</v>
      </c>
      <c r="C75" s="115"/>
      <c r="D75" s="115"/>
      <c r="E75" s="115"/>
      <c r="F75" s="115"/>
      <c r="G75" s="115"/>
      <c r="H75" s="116"/>
    </row>
    <row r="76" spans="1:8">
      <c r="A76" s="117"/>
      <c r="B76" s="118"/>
      <c r="C76" s="118"/>
      <c r="D76" s="118"/>
      <c r="E76" s="118"/>
      <c r="F76" s="118"/>
      <c r="G76" s="118"/>
      <c r="H76" s="119"/>
    </row>
    <row r="77" spans="1:8">
      <c r="A77" s="13" t="s">
        <v>112</v>
      </c>
      <c r="B77" s="113"/>
      <c r="C77" s="113" t="s">
        <v>94</v>
      </c>
      <c r="D77" s="113"/>
      <c r="E77" s="113"/>
      <c r="F77" s="113"/>
      <c r="G77" s="113"/>
      <c r="H77" s="113"/>
    </row>
    <row r="78" spans="1:8">
      <c r="A78" s="47" t="s">
        <v>113</v>
      </c>
      <c r="B78" s="93" t="s">
        <v>95</v>
      </c>
      <c r="C78" s="93" t="s">
        <v>94</v>
      </c>
      <c r="D78" s="93">
        <v>3</v>
      </c>
      <c r="E78" s="93" t="s">
        <v>102</v>
      </c>
      <c r="F78" s="93">
        <v>12</v>
      </c>
      <c r="G78" s="93">
        <v>6500</v>
      </c>
      <c r="H78" s="93">
        <f>G78*F78*D78</f>
        <v>234000</v>
      </c>
    </row>
    <row r="79" spans="1:8">
      <c r="A79" s="47" t="s">
        <v>114</v>
      </c>
      <c r="B79" s="93" t="s">
        <v>96</v>
      </c>
      <c r="C79" s="93" t="s">
        <v>94</v>
      </c>
      <c r="D79" s="93">
        <v>1</v>
      </c>
      <c r="E79" s="93" t="s">
        <v>103</v>
      </c>
      <c r="F79" s="93">
        <v>1</v>
      </c>
      <c r="G79" s="93">
        <v>1200</v>
      </c>
      <c r="H79" s="93">
        <f>F79*G79</f>
        <v>1200</v>
      </c>
    </row>
    <row r="80" spans="1:8">
      <c r="A80" s="47" t="s">
        <v>115</v>
      </c>
      <c r="B80" s="93" t="s">
        <v>97</v>
      </c>
      <c r="C80" s="93" t="s">
        <v>94</v>
      </c>
      <c r="D80" s="93">
        <v>3</v>
      </c>
      <c r="E80" s="93" t="s">
        <v>103</v>
      </c>
      <c r="F80" s="93">
        <v>3</v>
      </c>
      <c r="G80" s="93">
        <v>4800</v>
      </c>
      <c r="H80" s="93">
        <f>G80*F80</f>
        <v>14400</v>
      </c>
    </row>
    <row r="81" spans="1:8">
      <c r="A81" s="47" t="s">
        <v>116</v>
      </c>
      <c r="B81" s="93" t="s">
        <v>98</v>
      </c>
      <c r="C81" s="93" t="s">
        <v>23</v>
      </c>
      <c r="D81" s="93">
        <v>4731.3</v>
      </c>
      <c r="E81" s="93" t="s">
        <v>102</v>
      </c>
      <c r="F81" s="93">
        <v>12</v>
      </c>
      <c r="G81" s="93">
        <v>0.18</v>
      </c>
      <c r="H81" s="150">
        <f>D81*F81*G81</f>
        <v>10219.608</v>
      </c>
    </row>
    <row r="82" spans="1:8">
      <c r="A82" s="135"/>
      <c r="B82" s="136" t="s">
        <v>83</v>
      </c>
      <c r="C82" s="137"/>
      <c r="D82" s="137"/>
      <c r="E82" s="137"/>
      <c r="F82" s="137"/>
      <c r="G82" s="138"/>
      <c r="H82" s="134">
        <f>SUM(H78:H81)</f>
        <v>259819.60800000001</v>
      </c>
    </row>
    <row r="83" spans="1:8">
      <c r="A83" s="141"/>
      <c r="B83" s="141" t="s">
        <v>118</v>
      </c>
      <c r="C83" s="141"/>
      <c r="D83" s="141"/>
      <c r="E83" s="141"/>
      <c r="F83" s="141"/>
      <c r="G83" s="141"/>
      <c r="H83" s="143">
        <f>H82/12/2628.31</f>
        <v>8.2378539822167109</v>
      </c>
    </row>
    <row r="84" spans="1:8">
      <c r="A84" s="141" t="s">
        <v>121</v>
      </c>
      <c r="B84" s="141"/>
      <c r="C84" s="141"/>
      <c r="D84" s="141"/>
      <c r="E84" s="141"/>
      <c r="F84" s="141"/>
      <c r="G84" s="141"/>
      <c r="H84" s="143">
        <f>H73+H83</f>
        <v>10.784627891433406</v>
      </c>
    </row>
    <row r="85" spans="1:8">
      <c r="A85" s="139"/>
      <c r="B85" s="139" t="s">
        <v>99</v>
      </c>
      <c r="C85" s="139"/>
      <c r="D85" s="139"/>
      <c r="E85" s="139"/>
      <c r="F85" s="139"/>
      <c r="G85" s="139"/>
      <c r="H85" s="140">
        <v>10.78</v>
      </c>
    </row>
    <row r="86" spans="1:8">
      <c r="A86" s="47"/>
      <c r="B86" s="47" t="s">
        <v>100</v>
      </c>
      <c r="C86" s="47"/>
      <c r="D86" s="47"/>
      <c r="E86" s="47"/>
      <c r="F86" s="47"/>
      <c r="G86" s="47"/>
      <c r="H86" s="47">
        <f>H85*5%</f>
        <v>0.53900000000000003</v>
      </c>
    </row>
    <row r="87" spans="1:8">
      <c r="A87" s="109"/>
      <c r="B87" s="109" t="s">
        <v>120</v>
      </c>
      <c r="C87" s="109"/>
      <c r="D87" s="109"/>
      <c r="E87" s="109"/>
      <c r="F87" s="109"/>
      <c r="G87" s="109"/>
      <c r="H87" s="151">
        <f>H85+H86</f>
        <v>11.318999999999999</v>
      </c>
    </row>
    <row r="88" spans="1:8">
      <c r="A88" t="s">
        <v>101</v>
      </c>
      <c r="H88" s="147"/>
    </row>
  </sheetData>
  <mergeCells count="2">
    <mergeCell ref="A5:H5"/>
    <mergeCell ref="A7:H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2020-06-25T09:35:27Z</dcterms:modified>
</cp:coreProperties>
</file>