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  <c r="H34" i="1"/>
  <c r="H26" i="1" l="1"/>
  <c r="H75" i="1"/>
  <c r="H78" i="1" l="1"/>
  <c r="H50" i="1" l="1"/>
  <c r="H77" i="1" l="1"/>
  <c r="H82" i="1" s="1"/>
  <c r="H83" i="1" s="1"/>
  <c r="H40" i="1"/>
  <c r="H71" i="1" l="1"/>
  <c r="H68" i="1"/>
  <c r="H67" i="1"/>
  <c r="H66" i="1"/>
  <c r="H63" i="1"/>
  <c r="H60" i="1"/>
  <c r="H59" i="1"/>
  <c r="H58" i="1"/>
  <c r="H57" i="1"/>
  <c r="H56" i="1"/>
  <c r="H55" i="1"/>
  <c r="H54" i="1"/>
  <c r="H53" i="1"/>
  <c r="H48" i="1"/>
  <c r="H47" i="1"/>
  <c r="H46" i="1"/>
  <c r="H44" i="1"/>
  <c r="H45" i="1"/>
  <c r="H43" i="1"/>
  <c r="H38" i="1"/>
  <c r="H41" i="1" s="1"/>
  <c r="H32" i="1"/>
  <c r="H30" i="1"/>
  <c r="H24" i="1"/>
  <c r="H22" i="1"/>
  <c r="H35" i="1" l="1"/>
  <c r="H27" i="1"/>
  <c r="H72" i="1"/>
  <c r="H61" i="1"/>
  <c r="H51" i="1"/>
  <c r="H73" i="1" l="1"/>
</calcChain>
</file>

<file path=xl/sharedStrings.xml><?xml version="1.0" encoding="utf-8"?>
<sst xmlns="http://schemas.openxmlformats.org/spreadsheetml/2006/main" count="194" uniqueCount="119">
  <si>
    <t>СОГЛАСОВАНО</t>
  </si>
  <si>
    <t>"УТВЕРЖДАЮ"</t>
  </si>
  <si>
    <t>Директор ООО "ГАРАНТ-СЕРВИС"</t>
  </si>
  <si>
    <t>_______________Кузьмин А. В.</t>
  </si>
  <si>
    <t>№ п/п</t>
  </si>
  <si>
    <t>Наименование услуг и работ</t>
  </si>
  <si>
    <t>Объем</t>
  </si>
  <si>
    <t>работ</t>
  </si>
  <si>
    <t>Повторя</t>
  </si>
  <si>
    <t>емость в</t>
  </si>
  <si>
    <t>год</t>
  </si>
  <si>
    <t>Стоимость</t>
  </si>
  <si>
    <t>на ед. изм.</t>
  </si>
  <si>
    <t>руб.</t>
  </si>
  <si>
    <t>Общая</t>
  </si>
  <si>
    <t>стоимость</t>
  </si>
  <si>
    <t>1. Работы по содержанию помещений, входящих в состав общего имущества в МКД:</t>
  </si>
  <si>
    <t>1.1. Подметание лестничных площадок, маршей</t>
  </si>
  <si>
    <t xml:space="preserve">1.1. </t>
  </si>
  <si>
    <t>Пери</t>
  </si>
  <si>
    <t>одич</t>
  </si>
  <si>
    <t>ность</t>
  </si>
  <si>
    <t>Лестничные площадки и марши</t>
  </si>
  <si>
    <t>нижних трех этажей</t>
  </si>
  <si>
    <t>м2</t>
  </si>
  <si>
    <t>1.2.</t>
  </si>
  <si>
    <t>выше третьего этажа</t>
  </si>
  <si>
    <t>Влажное подметание лестничных площадок, маршей, тамбуров</t>
  </si>
  <si>
    <t>2.1.</t>
  </si>
  <si>
    <t>раз в</t>
  </si>
  <si>
    <t>неделю</t>
  </si>
  <si>
    <t>2.2.</t>
  </si>
  <si>
    <t xml:space="preserve"> 1.3 Мытье лестничных площадок, маршей, тамбуров</t>
  </si>
  <si>
    <t>3.1.</t>
  </si>
  <si>
    <t>3.2.</t>
  </si>
  <si>
    <t xml:space="preserve">4.1. </t>
  </si>
  <si>
    <t xml:space="preserve">1.4. Влажная протирка элементов лестничных площадок, маршей, тамбуров </t>
  </si>
  <si>
    <t>подоконников</t>
  </si>
  <si>
    <t>4.2.</t>
  </si>
  <si>
    <t>перил лестниц</t>
  </si>
  <si>
    <t>1 раз в год</t>
  </si>
  <si>
    <t>4.3.</t>
  </si>
  <si>
    <t>Шкафов для электросчетков</t>
  </si>
  <si>
    <t>4.4.</t>
  </si>
  <si>
    <t>почтовых ящиков</t>
  </si>
  <si>
    <t>4.5.</t>
  </si>
  <si>
    <t>дверей</t>
  </si>
  <si>
    <t>4.6.</t>
  </si>
  <si>
    <t>мытье окон</t>
  </si>
  <si>
    <t>4.7.</t>
  </si>
  <si>
    <t>Удаление мусора из мусоропри</t>
  </si>
  <si>
    <t>емных камер</t>
  </si>
  <si>
    <t>м3</t>
  </si>
  <si>
    <t>2. Работы по содержанию придомовой территории в холодный период года</t>
  </si>
  <si>
    <t>Подметание свежевыпавшего снега</t>
  </si>
  <si>
    <t>Раз в сутки в дни снегопада</t>
  </si>
  <si>
    <t>Ед.</t>
  </si>
  <si>
    <t>Изм.</t>
  </si>
  <si>
    <t>Сдвигание свежевыпавшего снега</t>
  </si>
  <si>
    <t>Раз в трое суток во время гололеда</t>
  </si>
  <si>
    <t>2.3.</t>
  </si>
  <si>
    <t>Подметание территории без осадков</t>
  </si>
  <si>
    <t>1 раз в двое суток в дни снегопада</t>
  </si>
  <si>
    <t>2.4.</t>
  </si>
  <si>
    <t>Очистка территории от уплотненного снега</t>
  </si>
  <si>
    <t>1 раз в трое суток во время снегопада</t>
  </si>
  <si>
    <t>2.5.</t>
  </si>
  <si>
    <t xml:space="preserve">Посыпка территории </t>
  </si>
  <si>
    <t>1 раз в сутки в дни гололеда</t>
  </si>
  <si>
    <t>2.6.</t>
  </si>
  <si>
    <t>Очистка территории от наледи и льда</t>
  </si>
  <si>
    <t>2.7.</t>
  </si>
  <si>
    <t>Перекидывание снега и скола (рыхление снега)</t>
  </si>
  <si>
    <t>3 раза в сезон</t>
  </si>
  <si>
    <t>2.8.</t>
  </si>
  <si>
    <t>Очистка урн от мусора</t>
  </si>
  <si>
    <t>шт.</t>
  </si>
  <si>
    <t>ежедневно</t>
  </si>
  <si>
    <t xml:space="preserve">Подметание территории </t>
  </si>
  <si>
    <t>Уборка газонов средней засорен</t>
  </si>
  <si>
    <t>ности от случайного мусора</t>
  </si>
  <si>
    <t>(30% от площади)</t>
  </si>
  <si>
    <t>3.3.</t>
  </si>
  <si>
    <t>Выкашивание газонов</t>
  </si>
  <si>
    <t>4 раза в сезон</t>
  </si>
  <si>
    <t>3.4.</t>
  </si>
  <si>
    <t>ности от листьев, сучьев, мусора</t>
  </si>
  <si>
    <t>(весной и осенью)</t>
  </si>
  <si>
    <t>3.5.</t>
  </si>
  <si>
    <t>2 раза в год</t>
  </si>
  <si>
    <t>4. Услуги, оказываемые сторонними организациями</t>
  </si>
  <si>
    <t>4.1.</t>
  </si>
  <si>
    <t>ОИ в МКД</t>
  </si>
  <si>
    <t>Итого</t>
  </si>
  <si>
    <t>Тариф 1-2 этажей</t>
  </si>
  <si>
    <t>Тариф 3й этаж и выше</t>
  </si>
  <si>
    <t>Директор ООО "ГАРАНТ-СЕРВИС" ________________________ Кузьмин А. В.</t>
  </si>
  <si>
    <t>Общая площадь МКД,м2</t>
  </si>
  <si>
    <t>в том числе:</t>
  </si>
  <si>
    <t>жилые</t>
  </si>
  <si>
    <t>нежилые</t>
  </si>
  <si>
    <t>раз в неделю</t>
  </si>
  <si>
    <t>_______________Алешкин В. М.</t>
  </si>
  <si>
    <t>МКД  № 59 Веселовского</t>
  </si>
  <si>
    <t>Общая площадь дома 2628,31</t>
  </si>
  <si>
    <t>3. Работы по содержанию придомовой территории в теплый период года</t>
  </si>
  <si>
    <t>Техническое обслуживание и ремонт</t>
  </si>
  <si>
    <t>лифтов</t>
  </si>
  <si>
    <t>3 раза в</t>
  </si>
  <si>
    <t>Страхование лифтов</t>
  </si>
  <si>
    <t>Техническое осведетельствование</t>
  </si>
  <si>
    <t>лифтов (Лифтсервис)</t>
  </si>
  <si>
    <t>Содержание без учета 4 строчки</t>
  </si>
  <si>
    <t>Совет МКД</t>
  </si>
  <si>
    <t>1.3.</t>
  </si>
  <si>
    <t>Лестничных площадок и маршей выше</t>
  </si>
  <si>
    <r>
      <t xml:space="preserve"> </t>
    </r>
    <r>
      <rPr>
        <sz val="8"/>
        <color theme="1"/>
        <rFont val="Calibri"/>
        <family val="2"/>
        <charset val="204"/>
        <scheme val="minor"/>
      </rPr>
      <t>третьего этажа - лифт, мусоропровод</t>
    </r>
  </si>
  <si>
    <t>Тариф на лифт</t>
  </si>
  <si>
    <t>Перечень услуг и работ, необходимых для обеспечения надлежащего содержания общего имущества на 2019-2020г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</si>
</sst>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sz val="8.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4.5"/>
      <color theme="1"/>
      <name val="Calibri"/>
      <family val="2"/>
      <charset val="204"/>
      <scheme val="minor"/>
    </font>
    <font>
      <sz val="4.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3" fontId="23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8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16" fontId="0" fillId="0" borderId="1" xfId="0" applyNumberFormat="1" applyBorder="1"/>
    <xf numFmtId="0" fontId="3" fillId="0" borderId="2" xfId="0" applyFont="1" applyBorder="1"/>
    <xf numFmtId="0" fontId="3" fillId="0" borderId="8" xfId="0" applyFont="1" applyBorder="1"/>
    <xf numFmtId="0" fontId="3" fillId="0" borderId="8" xfId="0" applyFont="1" applyFill="1" applyBorder="1" applyAlignment="1"/>
    <xf numFmtId="0" fontId="3" fillId="0" borderId="10" xfId="0" applyFont="1" applyBorder="1"/>
    <xf numFmtId="0" fontId="2" fillId="0" borderId="0" xfId="0" applyFont="1" applyFill="1" applyBorder="1"/>
    <xf numFmtId="0" fontId="0" fillId="0" borderId="1" xfId="0" applyFill="1" applyBorder="1"/>
    <xf numFmtId="0" fontId="2" fillId="0" borderId="2" xfId="0" applyFont="1" applyFill="1" applyBorder="1"/>
    <xf numFmtId="0" fontId="2" fillId="0" borderId="6" xfId="0" applyFont="1" applyFill="1" applyBorder="1"/>
    <xf numFmtId="0" fontId="3" fillId="0" borderId="8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16" fontId="0" fillId="0" borderId="8" xfId="0" applyNumberFormat="1" applyBorder="1"/>
    <xf numFmtId="0" fontId="2" fillId="0" borderId="8" xfId="0" applyFont="1" applyFill="1" applyBorder="1"/>
    <xf numFmtId="0" fontId="0" fillId="0" borderId="8" xfId="0" applyFill="1" applyBorder="1"/>
    <xf numFmtId="16" fontId="0" fillId="0" borderId="9" xfId="0" applyNumberFormat="1" applyBorder="1"/>
    <xf numFmtId="0" fontId="4" fillId="0" borderId="9" xfId="0" applyFont="1" applyBorder="1"/>
    <xf numFmtId="0" fontId="5" fillId="0" borderId="0" xfId="0" applyFont="1"/>
    <xf numFmtId="0" fontId="0" fillId="0" borderId="0" xfId="0" applyFill="1" applyBorder="1"/>
    <xf numFmtId="0" fontId="6" fillId="0" borderId="0" xfId="0" applyFont="1"/>
    <xf numFmtId="0" fontId="8" fillId="0" borderId="0" xfId="0" applyFont="1"/>
    <xf numFmtId="0" fontId="12" fillId="0" borderId="0" xfId="0" applyFont="1"/>
    <xf numFmtId="0" fontId="11" fillId="0" borderId="0" xfId="0" applyFont="1"/>
    <xf numFmtId="0" fontId="0" fillId="0" borderId="9" xfId="0" applyFill="1" applyBorder="1"/>
    <xf numFmtId="0" fontId="0" fillId="0" borderId="10" xfId="0" applyFill="1" applyBorder="1"/>
    <xf numFmtId="0" fontId="4" fillId="0" borderId="8" xfId="0" applyFont="1" applyFill="1" applyBorder="1"/>
    <xf numFmtId="0" fontId="10" fillId="0" borderId="9" xfId="0" applyFont="1" applyBorder="1"/>
    <xf numFmtId="0" fontId="9" fillId="0" borderId="9" xfId="0" applyFont="1" applyFill="1" applyBorder="1"/>
    <xf numFmtId="0" fontId="7" fillId="0" borderId="9" xfId="0" applyFont="1" applyBorder="1"/>
    <xf numFmtId="0" fontId="0" fillId="0" borderId="14" xfId="0" applyBorder="1"/>
    <xf numFmtId="0" fontId="0" fillId="0" borderId="12" xfId="0" applyFill="1" applyBorder="1"/>
    <xf numFmtId="16" fontId="0" fillId="0" borderId="10" xfId="0" applyNumberFormat="1" applyBorder="1"/>
    <xf numFmtId="0" fontId="3" fillId="0" borderId="9" xfId="0" applyFont="1" applyBorder="1"/>
    <xf numFmtId="0" fontId="0" fillId="0" borderId="14" xfId="0" applyFill="1" applyBorder="1"/>
    <xf numFmtId="0" fontId="3" fillId="0" borderId="0" xfId="0" applyFont="1" applyBorder="1"/>
    <xf numFmtId="0" fontId="6" fillId="0" borderId="8" xfId="0" applyFont="1" applyBorder="1"/>
    <xf numFmtId="0" fontId="4" fillId="0" borderId="14" xfId="0" applyFont="1" applyBorder="1"/>
    <xf numFmtId="16" fontId="0" fillId="0" borderId="14" xfId="0" applyNumberFormat="1" applyBorder="1"/>
    <xf numFmtId="0" fontId="0" fillId="0" borderId="6" xfId="0" applyFill="1" applyBorder="1"/>
    <xf numFmtId="0" fontId="6" fillId="0" borderId="0" xfId="0" applyFont="1" applyBorder="1"/>
    <xf numFmtId="0" fontId="13" fillId="0" borderId="0" xfId="0" applyFont="1"/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4" fontId="18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4" fontId="21" fillId="0" borderId="0" xfId="1" applyNumberFormat="1" applyFont="1" applyAlignment="1">
      <alignment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/>
    <xf numFmtId="0" fontId="0" fillId="3" borderId="1" xfId="0" applyFill="1" applyBorder="1"/>
    <xf numFmtId="0" fontId="0" fillId="3" borderId="8" xfId="0" applyFill="1" applyBorder="1"/>
    <xf numFmtId="0" fontId="0" fillId="3" borderId="2" xfId="0" applyFill="1" applyBorder="1"/>
    <xf numFmtId="0" fontId="1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/>
    <xf numFmtId="0" fontId="0" fillId="3" borderId="4" xfId="0" applyFill="1" applyBorder="1"/>
    <xf numFmtId="0" fontId="0" fillId="3" borderId="9" xfId="0" applyFill="1" applyBorder="1"/>
    <xf numFmtId="0" fontId="0" fillId="3" borderId="0" xfId="0" applyFill="1" applyBorder="1"/>
    <xf numFmtId="0" fontId="2" fillId="3" borderId="9" xfId="0" applyFont="1" applyFill="1" applyBorder="1"/>
    <xf numFmtId="0" fontId="2" fillId="3" borderId="0" xfId="0" applyFont="1" applyFill="1" applyBorder="1"/>
    <xf numFmtId="0" fontId="0" fillId="3" borderId="5" xfId="0" applyFill="1" applyBorder="1"/>
    <xf numFmtId="0" fontId="0" fillId="3" borderId="10" xfId="0" applyFill="1" applyBorder="1"/>
    <xf numFmtId="0" fontId="0" fillId="3" borderId="6" xfId="0" applyFill="1" applyBorder="1"/>
    <xf numFmtId="0" fontId="2" fillId="3" borderId="10" xfId="0" applyFont="1" applyFill="1" applyBorder="1"/>
    <xf numFmtId="0" fontId="2" fillId="3" borderId="6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0" fillId="2" borderId="14" xfId="0" applyFill="1" applyBorder="1"/>
    <xf numFmtId="0" fontId="1" fillId="2" borderId="11" xfId="0" applyFont="1" applyFill="1" applyBorder="1"/>
    <xf numFmtId="0" fontId="0" fillId="4" borderId="1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6" fillId="0" borderId="10" xfId="0" applyFont="1" applyBorder="1"/>
    <xf numFmtId="2" fontId="0" fillId="0" borderId="9" xfId="0" applyNumberFormat="1" applyFill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4" xfId="0" applyNumberFormat="1" applyBorder="1"/>
    <xf numFmtId="2" fontId="0" fillId="0" borderId="13" xfId="0" applyNumberFormat="1" applyBorder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0" fontId="8" fillId="0" borderId="0" xfId="0" applyFont="1" applyBorder="1"/>
    <xf numFmtId="16" fontId="0" fillId="0" borderId="5" xfId="0" applyNumberFormat="1" applyBorder="1"/>
    <xf numFmtId="2" fontId="0" fillId="0" borderId="7" xfId="0" applyNumberFormat="1" applyBorder="1"/>
    <xf numFmtId="16" fontId="0" fillId="5" borderId="5" xfId="0" applyNumberFormat="1" applyFill="1" applyBorder="1"/>
    <xf numFmtId="0" fontId="0" fillId="5" borderId="6" xfId="0" applyFill="1" applyBorder="1"/>
    <xf numFmtId="2" fontId="0" fillId="5" borderId="7" xfId="0" applyNumberFormat="1" applyFill="1" applyBorder="1"/>
    <xf numFmtId="0" fontId="6" fillId="0" borderId="6" xfId="0" applyFont="1" applyBorder="1"/>
    <xf numFmtId="0" fontId="3" fillId="0" borderId="6" xfId="0" applyFont="1" applyBorder="1"/>
    <xf numFmtId="0" fontId="4" fillId="0" borderId="6" xfId="0" applyFont="1" applyBorder="1"/>
    <xf numFmtId="0" fontId="2" fillId="0" borderId="0" xfId="0" applyFont="1" applyBorder="1"/>
    <xf numFmtId="0" fontId="8" fillId="0" borderId="2" xfId="0" applyFont="1" applyBorder="1"/>
    <xf numFmtId="2" fontId="0" fillId="0" borderId="14" xfId="0" applyNumberFormat="1" applyFill="1" applyBorder="1"/>
    <xf numFmtId="0" fontId="2" fillId="0" borderId="9" xfId="0" applyFont="1" applyFill="1" applyBorder="1"/>
    <xf numFmtId="0" fontId="8" fillId="0" borderId="8" xfId="0" applyFont="1" applyBorder="1"/>
    <xf numFmtId="0" fontId="4" fillId="0" borderId="10" xfId="0" applyFont="1" applyBorder="1"/>
    <xf numFmtId="0" fontId="0" fillId="2" borderId="2" xfId="0" applyFill="1" applyBorder="1"/>
    <xf numFmtId="0" fontId="0" fillId="0" borderId="6" xfId="0" applyFont="1" applyBorder="1"/>
    <xf numFmtId="0" fontId="0" fillId="6" borderId="0" xfId="0" applyFill="1"/>
    <xf numFmtId="2" fontId="0" fillId="6" borderId="0" xfId="0" applyNumberFormat="1" applyFill="1"/>
    <xf numFmtId="0" fontId="0" fillId="7" borderId="14" xfId="0" applyFill="1" applyBorder="1"/>
    <xf numFmtId="2" fontId="0" fillId="7" borderId="14" xfId="0" applyNumberFormat="1" applyFill="1" applyBorder="1"/>
    <xf numFmtId="0" fontId="0" fillId="8" borderId="14" xfId="0" applyFill="1" applyBorder="1"/>
    <xf numFmtId="2" fontId="0" fillId="8" borderId="14" xfId="0" applyNumberFormat="1" applyFill="1" applyBorder="1"/>
    <xf numFmtId="43" fontId="0" fillId="7" borderId="14" xfId="2" applyFont="1" applyFill="1" applyBorder="1"/>
    <xf numFmtId="43" fontId="0" fillId="7" borderId="14" xfId="0" applyNumberFormat="1" applyFill="1" applyBorder="1"/>
    <xf numFmtId="4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73" zoomScale="160" zoomScaleNormal="160" workbookViewId="0">
      <selection activeCell="H86" sqref="H86"/>
    </sheetView>
  </sheetViews>
  <sheetFormatPr defaultRowHeight="15" x14ac:dyDescent="0.25"/>
  <cols>
    <col min="1" max="1" width="4.140625" customWidth="1"/>
    <col min="2" max="2" width="26" customWidth="1"/>
    <col min="3" max="3" width="5.140625" customWidth="1"/>
    <col min="4" max="4" width="10.28515625" customWidth="1"/>
    <col min="5" max="5" width="14.42578125" customWidth="1"/>
    <col min="7" max="7" width="12.7109375" customWidth="1"/>
    <col min="8" max="8" width="11.85546875" customWidth="1"/>
    <col min="9" max="9" width="12.7109375" customWidth="1"/>
  </cols>
  <sheetData>
    <row r="1" spans="1:10" x14ac:dyDescent="0.25">
      <c r="A1" t="s">
        <v>0</v>
      </c>
      <c r="F1" t="s">
        <v>1</v>
      </c>
    </row>
    <row r="2" spans="1:10" x14ac:dyDescent="0.25">
      <c r="A2" t="s">
        <v>113</v>
      </c>
      <c r="E2" t="s">
        <v>2</v>
      </c>
    </row>
    <row r="3" spans="1:10" x14ac:dyDescent="0.25">
      <c r="A3" t="s">
        <v>102</v>
      </c>
      <c r="E3" t="s">
        <v>3</v>
      </c>
    </row>
    <row r="5" spans="1:10" ht="20.25" x14ac:dyDescent="0.25">
      <c r="A5" s="132"/>
      <c r="B5" s="132"/>
      <c r="C5" s="132"/>
      <c r="D5" s="132"/>
      <c r="E5" s="132"/>
      <c r="F5" s="132"/>
      <c r="G5" s="132"/>
      <c r="H5" s="132"/>
    </row>
    <row r="6" spans="1:10" x14ac:dyDescent="0.25">
      <c r="A6" s="66" t="s">
        <v>118</v>
      </c>
      <c r="B6" s="57"/>
      <c r="C6" s="57"/>
      <c r="D6" s="57"/>
      <c r="E6" s="57"/>
      <c r="F6" s="57"/>
      <c r="G6" s="57"/>
      <c r="I6" s="57"/>
      <c r="J6" s="57"/>
    </row>
    <row r="7" spans="1:10" ht="20.25" x14ac:dyDescent="0.25">
      <c r="A7" s="133" t="s">
        <v>103</v>
      </c>
      <c r="B7" s="133"/>
      <c r="C7" s="133"/>
      <c r="D7" s="133"/>
      <c r="E7" s="133"/>
      <c r="F7" s="133"/>
      <c r="G7" s="133"/>
      <c r="H7" s="133"/>
    </row>
    <row r="8" spans="1:10" x14ac:dyDescent="0.25">
      <c r="A8" s="58"/>
      <c r="B8" s="58"/>
      <c r="C8" s="59"/>
      <c r="D8" s="60"/>
      <c r="E8" s="59"/>
      <c r="F8" s="58"/>
      <c r="G8" s="58"/>
      <c r="H8" s="61"/>
    </row>
    <row r="9" spans="1:10" ht="18.75" x14ac:dyDescent="0.25">
      <c r="A9" s="62" t="s">
        <v>97</v>
      </c>
      <c r="B9" s="62"/>
      <c r="C9" s="62"/>
      <c r="D9" s="63"/>
      <c r="E9" s="62"/>
      <c r="F9" s="62"/>
      <c r="G9" s="64">
        <v>2628.31</v>
      </c>
      <c r="H9" s="62"/>
    </row>
    <row r="10" spans="1:10" ht="18.75" x14ac:dyDescent="0.25">
      <c r="A10" s="62" t="s">
        <v>98</v>
      </c>
      <c r="B10" s="62"/>
      <c r="C10" s="62"/>
      <c r="D10" s="63"/>
      <c r="E10" s="62"/>
      <c r="F10" s="62"/>
      <c r="G10" s="65"/>
      <c r="H10" s="62"/>
    </row>
    <row r="11" spans="1:10" ht="18.75" x14ac:dyDescent="0.25">
      <c r="A11" s="62" t="s">
        <v>99</v>
      </c>
      <c r="B11" s="62"/>
      <c r="C11" s="62"/>
      <c r="D11" s="63"/>
      <c r="E11" s="62"/>
      <c r="F11" s="62"/>
      <c r="G11" s="65">
        <v>2421.13</v>
      </c>
      <c r="H11" s="62"/>
    </row>
    <row r="12" spans="1:10" ht="18.75" x14ac:dyDescent="0.25">
      <c r="A12" s="62" t="s">
        <v>100</v>
      </c>
      <c r="B12" s="62"/>
      <c r="C12" s="62"/>
      <c r="D12" s="63"/>
      <c r="E12" s="62"/>
      <c r="F12" s="62"/>
      <c r="G12" s="65">
        <v>207.2</v>
      </c>
      <c r="H12" s="62"/>
    </row>
    <row r="13" spans="1:10" ht="18.75" x14ac:dyDescent="0.25">
      <c r="A13" s="62"/>
      <c r="B13" s="62"/>
      <c r="C13" s="62"/>
      <c r="D13" s="63"/>
      <c r="E13" s="62"/>
      <c r="F13" s="62"/>
      <c r="G13" s="65"/>
      <c r="H13" s="61"/>
    </row>
    <row r="14" spans="1:10" ht="18.75" x14ac:dyDescent="0.25">
      <c r="A14" s="62"/>
      <c r="B14" s="62"/>
      <c r="C14" s="62"/>
      <c r="D14" s="63"/>
      <c r="E14" s="62"/>
      <c r="F14" s="62"/>
      <c r="G14" s="65"/>
    </row>
    <row r="15" spans="1:10" x14ac:dyDescent="0.25">
      <c r="F15" t="s">
        <v>104</v>
      </c>
    </row>
    <row r="16" spans="1:10" x14ac:dyDescent="0.25">
      <c r="A16" s="67" t="s">
        <v>4</v>
      </c>
      <c r="B16" s="68" t="s">
        <v>5</v>
      </c>
      <c r="C16" s="69" t="s">
        <v>56</v>
      </c>
      <c r="D16" s="68" t="s">
        <v>6</v>
      </c>
      <c r="E16" s="70" t="s">
        <v>19</v>
      </c>
      <c r="F16" s="71" t="s">
        <v>8</v>
      </c>
      <c r="G16" s="72" t="s">
        <v>11</v>
      </c>
      <c r="H16" s="68" t="s">
        <v>14</v>
      </c>
    </row>
    <row r="17" spans="1:8" x14ac:dyDescent="0.25">
      <c r="A17" s="73"/>
      <c r="B17" s="74"/>
      <c r="C17" s="75" t="s">
        <v>57</v>
      </c>
      <c r="D17" s="74" t="s">
        <v>7</v>
      </c>
      <c r="E17" s="75" t="s">
        <v>20</v>
      </c>
      <c r="F17" s="76" t="s">
        <v>9</v>
      </c>
      <c r="G17" s="77" t="s">
        <v>12</v>
      </c>
      <c r="H17" s="74" t="s">
        <v>15</v>
      </c>
    </row>
    <row r="18" spans="1:8" x14ac:dyDescent="0.25">
      <c r="A18" s="78"/>
      <c r="B18" s="79"/>
      <c r="C18" s="80"/>
      <c r="D18" s="79"/>
      <c r="E18" s="80" t="s">
        <v>21</v>
      </c>
      <c r="F18" s="81" t="s">
        <v>10</v>
      </c>
      <c r="G18" s="82" t="s">
        <v>13</v>
      </c>
      <c r="H18" s="79" t="s">
        <v>13</v>
      </c>
    </row>
    <row r="19" spans="1:8" x14ac:dyDescent="0.25">
      <c r="A19" s="83" t="s">
        <v>16</v>
      </c>
      <c r="B19" s="84"/>
      <c r="C19" s="84"/>
      <c r="D19" s="84"/>
      <c r="E19" s="84"/>
      <c r="F19" s="84"/>
      <c r="G19" s="84"/>
      <c r="H19" s="85"/>
    </row>
    <row r="20" spans="1:8" x14ac:dyDescent="0.25">
      <c r="A20" s="104"/>
      <c r="B20" s="105" t="s">
        <v>17</v>
      </c>
      <c r="C20" s="105"/>
      <c r="D20" s="105"/>
      <c r="E20" s="105"/>
      <c r="F20" s="105"/>
      <c r="G20" s="105"/>
      <c r="H20" s="106"/>
    </row>
    <row r="21" spans="1:8" x14ac:dyDescent="0.25">
      <c r="A21" s="17" t="s">
        <v>18</v>
      </c>
      <c r="B21" s="19" t="s">
        <v>22</v>
      </c>
      <c r="C21" s="1"/>
      <c r="D21" s="10"/>
      <c r="E21" s="18"/>
      <c r="F21" s="10"/>
      <c r="G21" s="2"/>
      <c r="H21" s="10"/>
    </row>
    <row r="22" spans="1:8" x14ac:dyDescent="0.25">
      <c r="A22" s="7"/>
      <c r="B22" s="21" t="s">
        <v>23</v>
      </c>
      <c r="C22" s="7" t="s">
        <v>24</v>
      </c>
      <c r="D22" s="12">
        <v>74</v>
      </c>
      <c r="E22" s="9" t="s">
        <v>77</v>
      </c>
      <c r="F22" s="12">
        <v>0</v>
      </c>
      <c r="G22" s="8">
        <v>2.16</v>
      </c>
      <c r="H22" s="101">
        <f>D22*F22*G22</f>
        <v>0</v>
      </c>
    </row>
    <row r="23" spans="1:8" x14ac:dyDescent="0.25">
      <c r="A23" s="1" t="s">
        <v>25</v>
      </c>
      <c r="B23" s="20" t="s">
        <v>22</v>
      </c>
      <c r="C23" s="2"/>
      <c r="D23" s="10"/>
      <c r="E23" s="18"/>
      <c r="F23" s="10"/>
      <c r="G23" s="2"/>
      <c r="H23" s="10"/>
    </row>
    <row r="24" spans="1:8" x14ac:dyDescent="0.25">
      <c r="A24" s="5"/>
      <c r="B24" s="49" t="s">
        <v>26</v>
      </c>
      <c r="C24" s="6" t="s">
        <v>24</v>
      </c>
      <c r="D24" s="11">
        <v>250</v>
      </c>
      <c r="E24" s="116" t="s">
        <v>101</v>
      </c>
      <c r="F24" s="11">
        <v>0</v>
      </c>
      <c r="G24" s="6">
        <v>1.89</v>
      </c>
      <c r="H24" s="100">
        <f>D24*F24*G24</f>
        <v>0</v>
      </c>
    </row>
    <row r="25" spans="1:8" x14ac:dyDescent="0.25">
      <c r="A25" s="1" t="s">
        <v>114</v>
      </c>
      <c r="B25" s="117" t="s">
        <v>115</v>
      </c>
      <c r="C25" s="2"/>
      <c r="D25" s="10"/>
      <c r="E25" s="3"/>
      <c r="F25" s="10"/>
      <c r="G25" s="2"/>
      <c r="H25" s="99"/>
    </row>
    <row r="26" spans="1:8" x14ac:dyDescent="0.25">
      <c r="A26" s="7"/>
      <c r="B26" s="115" t="s">
        <v>116</v>
      </c>
      <c r="C26" s="8" t="s">
        <v>24</v>
      </c>
      <c r="D26" s="12">
        <v>12</v>
      </c>
      <c r="E26" s="9"/>
      <c r="F26" s="12">
        <v>0</v>
      </c>
      <c r="G26" s="8">
        <v>2.9</v>
      </c>
      <c r="H26" s="101">
        <f>D26*F26</f>
        <v>0</v>
      </c>
    </row>
    <row r="27" spans="1:8" x14ac:dyDescent="0.25">
      <c r="A27" s="7" t="s">
        <v>93</v>
      </c>
      <c r="B27" s="114"/>
      <c r="C27" s="8"/>
      <c r="D27" s="8"/>
      <c r="E27" s="9"/>
      <c r="F27" s="8"/>
      <c r="G27" s="8"/>
      <c r="H27" s="101">
        <f>H22+H24+H26</f>
        <v>0</v>
      </c>
    </row>
    <row r="28" spans="1:8" x14ac:dyDescent="0.25">
      <c r="A28" s="89" t="s">
        <v>25</v>
      </c>
      <c r="B28" s="90" t="s">
        <v>27</v>
      </c>
      <c r="C28" s="87"/>
      <c r="D28" s="87"/>
      <c r="E28" s="87"/>
      <c r="F28" s="87"/>
      <c r="G28" s="87"/>
      <c r="H28" s="91"/>
    </row>
    <row r="29" spans="1:8" x14ac:dyDescent="0.25">
      <c r="A29" s="17" t="s">
        <v>28</v>
      </c>
      <c r="B29" s="18" t="s">
        <v>22</v>
      </c>
      <c r="C29" s="10"/>
      <c r="D29" s="2"/>
      <c r="E29" s="13" t="s">
        <v>108</v>
      </c>
      <c r="F29" s="3"/>
      <c r="G29" s="1"/>
      <c r="H29" s="10"/>
    </row>
    <row r="30" spans="1:8" x14ac:dyDescent="0.25">
      <c r="A30" s="7"/>
      <c r="B30" s="9" t="s">
        <v>23</v>
      </c>
      <c r="C30" s="12" t="s">
        <v>24</v>
      </c>
      <c r="D30" s="8">
        <v>74</v>
      </c>
      <c r="E30" s="14" t="s">
        <v>30</v>
      </c>
      <c r="F30" s="123">
        <v>150</v>
      </c>
      <c r="G30" s="7">
        <v>2.16</v>
      </c>
      <c r="H30" s="101">
        <f>D30*F30*G30</f>
        <v>23976</v>
      </c>
    </row>
    <row r="31" spans="1:8" x14ac:dyDescent="0.25">
      <c r="A31" s="23" t="s">
        <v>31</v>
      </c>
      <c r="B31" s="26" t="s">
        <v>22</v>
      </c>
      <c r="C31" s="2"/>
      <c r="D31" s="10"/>
      <c r="E31" s="24" t="s">
        <v>108</v>
      </c>
      <c r="F31" s="10"/>
      <c r="G31" s="2"/>
      <c r="H31" s="10"/>
    </row>
    <row r="32" spans="1:8" x14ac:dyDescent="0.25">
      <c r="A32" s="5"/>
      <c r="B32" s="119" t="s">
        <v>26</v>
      </c>
      <c r="C32" s="6" t="s">
        <v>24</v>
      </c>
      <c r="D32" s="11">
        <v>251</v>
      </c>
      <c r="E32" s="22" t="s">
        <v>30</v>
      </c>
      <c r="F32" s="11">
        <v>150</v>
      </c>
      <c r="G32" s="6">
        <v>1.89</v>
      </c>
      <c r="H32" s="100">
        <f>D32*F32*G32</f>
        <v>71158.5</v>
      </c>
    </row>
    <row r="33" spans="1:8" x14ac:dyDescent="0.25">
      <c r="A33" s="1" t="s">
        <v>114</v>
      </c>
      <c r="B33" s="120" t="s">
        <v>115</v>
      </c>
      <c r="C33" s="10"/>
      <c r="D33" s="2"/>
      <c r="E33" s="13"/>
      <c r="F33" s="2"/>
      <c r="G33" s="10"/>
      <c r="H33" s="99"/>
    </row>
    <row r="34" spans="1:8" x14ac:dyDescent="0.25">
      <c r="A34" s="7"/>
      <c r="B34" s="121" t="s">
        <v>116</v>
      </c>
      <c r="C34" s="12" t="s">
        <v>24</v>
      </c>
      <c r="D34" s="8">
        <v>12</v>
      </c>
      <c r="E34" s="14"/>
      <c r="F34" s="8">
        <v>150</v>
      </c>
      <c r="G34" s="12">
        <v>2.89</v>
      </c>
      <c r="H34" s="101">
        <f>D34*F34*G34</f>
        <v>5202</v>
      </c>
    </row>
    <row r="35" spans="1:8" x14ac:dyDescent="0.25">
      <c r="A35" s="7" t="s">
        <v>93</v>
      </c>
      <c r="B35" s="25"/>
      <c r="C35" s="8"/>
      <c r="D35" s="8"/>
      <c r="E35" s="25"/>
      <c r="F35" s="8"/>
      <c r="G35" s="8"/>
      <c r="H35" s="101">
        <f>H30+H32+H34</f>
        <v>100336.5</v>
      </c>
    </row>
    <row r="36" spans="1:8" x14ac:dyDescent="0.25">
      <c r="A36" s="92" t="s">
        <v>32</v>
      </c>
      <c r="B36" s="87"/>
      <c r="C36" s="87"/>
      <c r="D36" s="87"/>
      <c r="E36" s="90"/>
      <c r="F36" s="87"/>
      <c r="G36" s="122"/>
      <c r="H36" s="91"/>
    </row>
    <row r="37" spans="1:8" x14ac:dyDescent="0.25">
      <c r="A37" s="29" t="s">
        <v>33</v>
      </c>
      <c r="B37" s="3" t="s">
        <v>22</v>
      </c>
      <c r="C37" s="10"/>
      <c r="D37" s="2"/>
      <c r="E37" s="30" t="s">
        <v>29</v>
      </c>
      <c r="F37" s="2"/>
      <c r="G37" s="10"/>
      <c r="H37" s="4"/>
    </row>
    <row r="38" spans="1:8" x14ac:dyDescent="0.25">
      <c r="A38" s="12"/>
      <c r="B38" s="9" t="s">
        <v>23</v>
      </c>
      <c r="C38" s="12" t="s">
        <v>24</v>
      </c>
      <c r="D38" s="8">
        <v>74</v>
      </c>
      <c r="E38" s="27" t="s">
        <v>30</v>
      </c>
      <c r="F38" s="8">
        <v>52</v>
      </c>
      <c r="G38" s="12">
        <v>2.85</v>
      </c>
      <c r="H38" s="109">
        <f>D38*F38*G38</f>
        <v>10966.800000000001</v>
      </c>
    </row>
    <row r="39" spans="1:8" x14ac:dyDescent="0.25">
      <c r="A39" s="10" t="s">
        <v>34</v>
      </c>
      <c r="B39" s="24" t="s">
        <v>22</v>
      </c>
      <c r="C39" s="10"/>
      <c r="D39" s="2"/>
      <c r="E39" s="30" t="s">
        <v>29</v>
      </c>
      <c r="F39" s="2"/>
      <c r="G39" s="5"/>
      <c r="H39" s="10"/>
    </row>
    <row r="40" spans="1:8" x14ac:dyDescent="0.25">
      <c r="A40" s="12"/>
      <c r="B40" s="25" t="s">
        <v>26</v>
      </c>
      <c r="C40" s="12" t="s">
        <v>24</v>
      </c>
      <c r="D40" s="8">
        <v>251</v>
      </c>
      <c r="E40" s="27" t="s">
        <v>30</v>
      </c>
      <c r="F40" s="8">
        <v>52</v>
      </c>
      <c r="G40" s="7">
        <v>2.85</v>
      </c>
      <c r="H40" s="12">
        <f>D40*F40*G40</f>
        <v>37198.200000000004</v>
      </c>
    </row>
    <row r="41" spans="1:8" x14ac:dyDescent="0.25">
      <c r="A41" s="7" t="s">
        <v>93</v>
      </c>
      <c r="B41" s="25"/>
      <c r="C41" s="8"/>
      <c r="D41" s="8"/>
      <c r="E41" s="25"/>
      <c r="F41" s="8"/>
      <c r="G41" s="8"/>
      <c r="H41" s="109">
        <f>H40+H38</f>
        <v>48165.000000000007</v>
      </c>
    </row>
    <row r="42" spans="1:8" x14ac:dyDescent="0.25">
      <c r="A42" s="86" t="s">
        <v>36</v>
      </c>
      <c r="B42" s="90"/>
      <c r="C42" s="87"/>
      <c r="D42" s="87"/>
      <c r="E42" s="87"/>
      <c r="F42" s="87"/>
      <c r="G42" s="87"/>
      <c r="H42" s="88"/>
    </row>
    <row r="43" spans="1:8" x14ac:dyDescent="0.25">
      <c r="A43" s="31" t="s">
        <v>35</v>
      </c>
      <c r="B43" s="24" t="s">
        <v>37</v>
      </c>
      <c r="C43" s="10" t="s">
        <v>24</v>
      </c>
      <c r="D43" s="2">
        <v>0</v>
      </c>
      <c r="E43" s="30" t="s">
        <v>40</v>
      </c>
      <c r="F43" s="2">
        <v>1</v>
      </c>
      <c r="G43" s="1">
        <v>3.62</v>
      </c>
      <c r="H43" s="10">
        <f t="shared" ref="H43:H48" si="0">D43*F43*G43</f>
        <v>0</v>
      </c>
    </row>
    <row r="44" spans="1:8" x14ac:dyDescent="0.25">
      <c r="A44" s="11" t="s">
        <v>38</v>
      </c>
      <c r="B44" s="22" t="s">
        <v>39</v>
      </c>
      <c r="C44" s="11" t="s">
        <v>24</v>
      </c>
      <c r="D44">
        <v>70</v>
      </c>
      <c r="E44" s="33" t="s">
        <v>40</v>
      </c>
      <c r="F44">
        <v>1</v>
      </c>
      <c r="G44" s="5">
        <v>2.9</v>
      </c>
      <c r="H44" s="11">
        <f t="shared" si="0"/>
        <v>203</v>
      </c>
    </row>
    <row r="45" spans="1:8" x14ac:dyDescent="0.25">
      <c r="A45" s="54" t="s">
        <v>41</v>
      </c>
      <c r="B45" s="28" t="s">
        <v>42</v>
      </c>
      <c r="C45" s="46" t="s">
        <v>24</v>
      </c>
      <c r="D45" s="16">
        <v>20</v>
      </c>
      <c r="E45" s="53" t="s">
        <v>40</v>
      </c>
      <c r="F45" s="16">
        <v>1</v>
      </c>
      <c r="G45" s="15">
        <v>2.61</v>
      </c>
      <c r="H45" s="46">
        <f t="shared" si="0"/>
        <v>52.199999999999996</v>
      </c>
    </row>
    <row r="46" spans="1:8" x14ac:dyDescent="0.25">
      <c r="A46" s="11" t="s">
        <v>43</v>
      </c>
      <c r="B46" s="22" t="s">
        <v>44</v>
      </c>
      <c r="C46" s="11" t="s">
        <v>24</v>
      </c>
      <c r="D46" s="35">
        <v>0</v>
      </c>
      <c r="E46" s="33" t="s">
        <v>40</v>
      </c>
      <c r="F46">
        <v>1</v>
      </c>
      <c r="G46" s="5">
        <v>1.7</v>
      </c>
      <c r="H46" s="11">
        <f t="shared" si="0"/>
        <v>0</v>
      </c>
    </row>
    <row r="47" spans="1:8" x14ac:dyDescent="0.25">
      <c r="A47" s="46" t="s">
        <v>45</v>
      </c>
      <c r="B47" s="28" t="s">
        <v>46</v>
      </c>
      <c r="C47" s="46" t="s">
        <v>24</v>
      </c>
      <c r="D47" s="16">
        <v>70</v>
      </c>
      <c r="E47" s="53" t="s">
        <v>40</v>
      </c>
      <c r="F47" s="16">
        <v>1</v>
      </c>
      <c r="G47" s="15">
        <v>3.66</v>
      </c>
      <c r="H47" s="46">
        <f t="shared" si="0"/>
        <v>256.2</v>
      </c>
    </row>
    <row r="48" spans="1:8" x14ac:dyDescent="0.25">
      <c r="A48" s="32" t="s">
        <v>47</v>
      </c>
      <c r="B48" s="22" t="s">
        <v>48</v>
      </c>
      <c r="C48" s="11" t="s">
        <v>24</v>
      </c>
      <c r="D48" s="35">
        <v>0</v>
      </c>
      <c r="E48" s="33" t="s">
        <v>40</v>
      </c>
      <c r="F48">
        <v>1</v>
      </c>
      <c r="G48" s="5">
        <v>7.73</v>
      </c>
      <c r="H48" s="11">
        <f t="shared" si="0"/>
        <v>0</v>
      </c>
    </row>
    <row r="49" spans="1:8" x14ac:dyDescent="0.25">
      <c r="A49" s="10" t="s">
        <v>49</v>
      </c>
      <c r="B49" s="18" t="s">
        <v>50</v>
      </c>
      <c r="C49" s="10"/>
      <c r="D49" s="2"/>
      <c r="E49" s="52"/>
      <c r="F49" s="2"/>
      <c r="G49" s="1"/>
      <c r="H49" s="10"/>
    </row>
    <row r="50" spans="1:8" x14ac:dyDescent="0.25">
      <c r="A50" s="12"/>
      <c r="B50" s="25" t="s">
        <v>51</v>
      </c>
      <c r="C50" s="12" t="s">
        <v>52</v>
      </c>
      <c r="D50" s="8">
        <v>0.75</v>
      </c>
      <c r="E50" s="97" t="s">
        <v>77</v>
      </c>
      <c r="F50" s="8">
        <v>80</v>
      </c>
      <c r="G50" s="7">
        <v>95.57</v>
      </c>
      <c r="H50" s="98">
        <f>D50*F50*G50</f>
        <v>5734.2</v>
      </c>
    </row>
    <row r="51" spans="1:8" x14ac:dyDescent="0.25">
      <c r="A51" s="7" t="s">
        <v>93</v>
      </c>
      <c r="B51" s="25"/>
      <c r="C51" s="8"/>
      <c r="D51" s="8"/>
      <c r="E51" s="113"/>
      <c r="F51" s="8"/>
      <c r="G51" s="8"/>
      <c r="H51" s="118">
        <f>H50+H48+H47+H46+H45+H44+H43</f>
        <v>6245.5999999999995</v>
      </c>
    </row>
    <row r="52" spans="1:8" x14ac:dyDescent="0.25">
      <c r="A52" s="83" t="s">
        <v>53</v>
      </c>
      <c r="B52" s="84"/>
      <c r="C52" s="84"/>
      <c r="D52" s="84"/>
      <c r="E52" s="84"/>
      <c r="F52" s="84"/>
      <c r="G52" s="84"/>
      <c r="H52" s="93"/>
    </row>
    <row r="53" spans="1:8" x14ac:dyDescent="0.25">
      <c r="A53" s="31" t="s">
        <v>28</v>
      </c>
      <c r="B53" s="34" t="s">
        <v>54</v>
      </c>
      <c r="C53" s="31" t="s">
        <v>24</v>
      </c>
      <c r="D53" s="35">
        <v>100</v>
      </c>
      <c r="E53" s="42" t="s">
        <v>55</v>
      </c>
      <c r="F53" s="35">
        <v>38</v>
      </c>
      <c r="G53" s="1">
        <v>0.36</v>
      </c>
      <c r="H53" s="99">
        <f t="shared" ref="H53:H60" si="1">D53*F53*G53</f>
        <v>1368</v>
      </c>
    </row>
    <row r="54" spans="1:8" x14ac:dyDescent="0.25">
      <c r="A54" s="40" t="s">
        <v>31</v>
      </c>
      <c r="B54" s="36" t="s">
        <v>58</v>
      </c>
      <c r="C54" s="40" t="s">
        <v>24</v>
      </c>
      <c r="D54" s="35">
        <v>10</v>
      </c>
      <c r="E54" s="33" t="s">
        <v>59</v>
      </c>
      <c r="F54" s="35">
        <v>33</v>
      </c>
      <c r="G54" s="5">
        <v>1.63</v>
      </c>
      <c r="H54" s="100">
        <f t="shared" si="1"/>
        <v>537.9</v>
      </c>
    </row>
    <row r="55" spans="1:8" x14ac:dyDescent="0.25">
      <c r="A55" s="32" t="s">
        <v>60</v>
      </c>
      <c r="B55" s="37" t="s">
        <v>61</v>
      </c>
      <c r="C55" s="40" t="s">
        <v>24</v>
      </c>
      <c r="D55" s="35">
        <v>20</v>
      </c>
      <c r="E55" s="43" t="s">
        <v>62</v>
      </c>
      <c r="F55" s="35">
        <v>122</v>
      </c>
      <c r="G55" s="5">
        <v>0.22</v>
      </c>
      <c r="H55" s="100">
        <f t="shared" si="1"/>
        <v>536.79999999999995</v>
      </c>
    </row>
    <row r="56" spans="1:8" x14ac:dyDescent="0.25">
      <c r="A56" s="40" t="s">
        <v>63</v>
      </c>
      <c r="B56" s="38" t="s">
        <v>64</v>
      </c>
      <c r="C56" s="40" t="s">
        <v>24</v>
      </c>
      <c r="D56" s="35">
        <v>10</v>
      </c>
      <c r="E56" s="44" t="s">
        <v>65</v>
      </c>
      <c r="F56" s="35">
        <v>26</v>
      </c>
      <c r="G56" s="5">
        <v>4.7699999999999996</v>
      </c>
      <c r="H56" s="100">
        <f t="shared" si="1"/>
        <v>1240.1999999999998</v>
      </c>
    </row>
    <row r="57" spans="1:8" x14ac:dyDescent="0.25">
      <c r="A57" s="40" t="s">
        <v>66</v>
      </c>
      <c r="B57" t="s">
        <v>67</v>
      </c>
      <c r="C57" s="40" t="s">
        <v>24</v>
      </c>
      <c r="D57" s="35">
        <v>50</v>
      </c>
      <c r="E57" s="45" t="s">
        <v>68</v>
      </c>
      <c r="F57" s="35">
        <v>26</v>
      </c>
      <c r="G57" s="5">
        <v>1.0980000000000001</v>
      </c>
      <c r="H57" s="100">
        <f t="shared" si="1"/>
        <v>1427.4</v>
      </c>
    </row>
    <row r="58" spans="1:8" x14ac:dyDescent="0.25">
      <c r="A58" s="40" t="s">
        <v>69</v>
      </c>
      <c r="B58" s="37" t="s">
        <v>70</v>
      </c>
      <c r="C58" s="40" t="s">
        <v>24</v>
      </c>
      <c r="D58" s="35">
        <v>10</v>
      </c>
      <c r="E58" s="45" t="s">
        <v>68</v>
      </c>
      <c r="F58" s="35">
        <v>26</v>
      </c>
      <c r="G58" s="5">
        <v>11.3</v>
      </c>
      <c r="H58" s="100">
        <f t="shared" si="1"/>
        <v>2938</v>
      </c>
    </row>
    <row r="59" spans="1:8" x14ac:dyDescent="0.25">
      <c r="A59" s="11" t="s">
        <v>71</v>
      </c>
      <c r="B59" s="39" t="s">
        <v>72</v>
      </c>
      <c r="C59" s="40" t="s">
        <v>24</v>
      </c>
      <c r="D59" s="35">
        <v>20</v>
      </c>
      <c r="E59" s="11" t="s">
        <v>73</v>
      </c>
      <c r="F59" s="35">
        <v>3</v>
      </c>
      <c r="G59" s="5">
        <v>63.73</v>
      </c>
      <c r="H59" s="100">
        <f t="shared" si="1"/>
        <v>3823.7999999999997</v>
      </c>
    </row>
    <row r="60" spans="1:8" x14ac:dyDescent="0.25">
      <c r="A60" s="12" t="s">
        <v>74</v>
      </c>
      <c r="B60" t="s">
        <v>75</v>
      </c>
      <c r="C60" s="41" t="s">
        <v>76</v>
      </c>
      <c r="D60" s="35">
        <v>1</v>
      </c>
      <c r="E60" s="12" t="s">
        <v>77</v>
      </c>
      <c r="F60" s="35">
        <v>90</v>
      </c>
      <c r="G60" s="7">
        <v>6.23</v>
      </c>
      <c r="H60" s="101">
        <f t="shared" si="1"/>
        <v>560.70000000000005</v>
      </c>
    </row>
    <row r="61" spans="1:8" x14ac:dyDescent="0.25">
      <c r="A61" s="7" t="s">
        <v>93</v>
      </c>
      <c r="C61" s="55"/>
      <c r="D61" s="35"/>
      <c r="E61" s="8"/>
      <c r="F61" s="35"/>
      <c r="G61" s="8"/>
      <c r="H61" s="109">
        <f>H60+H59+H58+H57+H56+H55+H54+H53</f>
        <v>12432.799999999997</v>
      </c>
    </row>
    <row r="62" spans="1:8" x14ac:dyDescent="0.25">
      <c r="A62" s="83"/>
      <c r="B62" s="84" t="s">
        <v>105</v>
      </c>
      <c r="C62" s="84"/>
      <c r="D62" s="84"/>
      <c r="E62" s="84"/>
      <c r="F62" s="84"/>
      <c r="G62" s="84"/>
      <c r="H62" s="85"/>
    </row>
    <row r="63" spans="1:8" x14ac:dyDescent="0.25">
      <c r="A63" s="50" t="s">
        <v>33</v>
      </c>
      <c r="B63" s="50" t="s">
        <v>78</v>
      </c>
      <c r="C63" s="47" t="s">
        <v>24</v>
      </c>
      <c r="D63" s="46">
        <v>85</v>
      </c>
      <c r="E63" s="50" t="s">
        <v>77</v>
      </c>
      <c r="F63" s="47">
        <v>150</v>
      </c>
      <c r="G63" s="50">
        <v>0.22</v>
      </c>
      <c r="H63" s="102">
        <f>D63*F63*G63</f>
        <v>2805</v>
      </c>
    </row>
    <row r="64" spans="1:8" x14ac:dyDescent="0.25">
      <c r="A64" s="31" t="s">
        <v>34</v>
      </c>
      <c r="B64" s="19" t="s">
        <v>79</v>
      </c>
      <c r="C64" s="2"/>
      <c r="D64" s="10"/>
      <c r="E64" s="10"/>
      <c r="F64" s="2"/>
      <c r="G64" s="10"/>
      <c r="H64" s="99"/>
    </row>
    <row r="65" spans="1:8" x14ac:dyDescent="0.25">
      <c r="A65" s="11"/>
      <c r="B65" s="49" t="s">
        <v>80</v>
      </c>
      <c r="C65" s="6"/>
      <c r="D65" s="11"/>
      <c r="E65" s="11"/>
      <c r="F65" s="6"/>
      <c r="G65" s="11"/>
      <c r="H65" s="100"/>
    </row>
    <row r="66" spans="1:8" x14ac:dyDescent="0.25">
      <c r="A66" s="12"/>
      <c r="B66" s="41" t="s">
        <v>81</v>
      </c>
      <c r="C66" s="8" t="s">
        <v>24</v>
      </c>
      <c r="D66" s="12">
        <v>40</v>
      </c>
      <c r="E66" s="12" t="s">
        <v>77</v>
      </c>
      <c r="F66" s="8">
        <v>150</v>
      </c>
      <c r="G66" s="12">
        <v>0.2</v>
      </c>
      <c r="H66" s="101">
        <f>D66*F66*G66</f>
        <v>1200</v>
      </c>
    </row>
    <row r="67" spans="1:8" x14ac:dyDescent="0.25">
      <c r="A67" s="46" t="s">
        <v>82</v>
      </c>
      <c r="B67" s="50" t="s">
        <v>83</v>
      </c>
      <c r="C67" s="16" t="s">
        <v>24</v>
      </c>
      <c r="D67" s="46">
        <v>50</v>
      </c>
      <c r="E67" s="46" t="s">
        <v>84</v>
      </c>
      <c r="F67" s="16">
        <v>4</v>
      </c>
      <c r="G67" s="46">
        <v>1.32</v>
      </c>
      <c r="H67" s="99">
        <f>D67*F67*G67</f>
        <v>264</v>
      </c>
    </row>
    <row r="68" spans="1:8" x14ac:dyDescent="0.25">
      <c r="A68" s="46" t="s">
        <v>85</v>
      </c>
      <c r="B68" s="47" t="s">
        <v>75</v>
      </c>
      <c r="C68" s="46" t="s">
        <v>76</v>
      </c>
      <c r="D68" s="16">
        <v>1</v>
      </c>
      <c r="E68" s="46" t="s">
        <v>77</v>
      </c>
      <c r="F68" s="16">
        <v>150</v>
      </c>
      <c r="G68" s="15">
        <v>6.23</v>
      </c>
      <c r="H68" s="102">
        <f>D68*F68*G68</f>
        <v>934.50000000000011</v>
      </c>
    </row>
    <row r="69" spans="1:8" x14ac:dyDescent="0.25">
      <c r="A69" s="11"/>
      <c r="B69" s="56" t="s">
        <v>79</v>
      </c>
      <c r="C69" s="11"/>
      <c r="D69" s="6"/>
      <c r="E69" s="11"/>
      <c r="F69" s="6"/>
      <c r="G69" s="5"/>
      <c r="H69" s="11"/>
    </row>
    <row r="70" spans="1:8" x14ac:dyDescent="0.25">
      <c r="A70" s="11"/>
      <c r="B70" s="56" t="s">
        <v>86</v>
      </c>
      <c r="C70" s="11"/>
      <c r="D70" s="6"/>
      <c r="E70" s="11"/>
      <c r="F70" s="6"/>
      <c r="G70" s="5"/>
      <c r="H70" s="11"/>
    </row>
    <row r="71" spans="1:8" x14ac:dyDescent="0.25">
      <c r="A71" s="48" t="s">
        <v>88</v>
      </c>
      <c r="B71" s="55" t="s">
        <v>87</v>
      </c>
      <c r="C71" s="12" t="s">
        <v>24</v>
      </c>
      <c r="D71" s="8">
        <v>110</v>
      </c>
      <c r="E71" s="12" t="s">
        <v>89</v>
      </c>
      <c r="F71" s="8">
        <v>2</v>
      </c>
      <c r="G71" s="7">
        <v>1.86</v>
      </c>
      <c r="H71" s="101">
        <f>D71*F71*G71</f>
        <v>409.20000000000005</v>
      </c>
    </row>
    <row r="72" spans="1:8" x14ac:dyDescent="0.25">
      <c r="A72" s="108" t="s">
        <v>93</v>
      </c>
      <c r="B72" s="55"/>
      <c r="C72" s="8"/>
      <c r="D72" s="8"/>
      <c r="E72" s="8"/>
      <c r="F72" s="8"/>
      <c r="G72" s="8"/>
      <c r="H72" s="109">
        <f>H71+H68+H67+H66+H63</f>
        <v>5612.7000000000007</v>
      </c>
    </row>
    <row r="73" spans="1:8" x14ac:dyDescent="0.25">
      <c r="A73" s="110" t="s">
        <v>112</v>
      </c>
      <c r="B73" s="111"/>
      <c r="C73" s="111"/>
      <c r="D73" s="111"/>
      <c r="E73" s="111"/>
      <c r="F73" s="111"/>
      <c r="G73" s="111"/>
      <c r="H73" s="112">
        <f>H72+H61+H51+H41+H35+H27</f>
        <v>172792.6</v>
      </c>
    </row>
    <row r="74" spans="1:8" x14ac:dyDescent="0.25">
      <c r="A74" s="94"/>
      <c r="B74" s="95" t="s">
        <v>90</v>
      </c>
      <c r="C74" s="95"/>
      <c r="D74" s="95"/>
      <c r="E74" s="95"/>
      <c r="F74" s="95"/>
      <c r="G74" s="95"/>
      <c r="H74" s="96"/>
    </row>
    <row r="75" spans="1:8" x14ac:dyDescent="0.25">
      <c r="A75" s="10" t="s">
        <v>91</v>
      </c>
      <c r="B75" s="18" t="s">
        <v>109</v>
      </c>
      <c r="C75" s="10" t="s">
        <v>76</v>
      </c>
      <c r="D75" s="2">
        <v>1</v>
      </c>
      <c r="E75" s="10"/>
      <c r="F75" s="2"/>
      <c r="G75" s="10">
        <v>900</v>
      </c>
      <c r="H75" s="10">
        <f>D75*G75</f>
        <v>900</v>
      </c>
    </row>
    <row r="76" spans="1:8" x14ac:dyDescent="0.25">
      <c r="A76" s="11"/>
      <c r="B76" s="51"/>
      <c r="C76" s="11"/>
      <c r="D76" s="6"/>
      <c r="E76" s="11"/>
      <c r="F76" s="6"/>
      <c r="G76" s="11"/>
      <c r="H76" s="11"/>
    </row>
    <row r="77" spans="1:8" x14ac:dyDescent="0.25">
      <c r="A77" s="11" t="s">
        <v>38</v>
      </c>
      <c r="B77" s="107" t="s">
        <v>110</v>
      </c>
      <c r="C77" s="11"/>
      <c r="D77" s="6"/>
      <c r="E77" s="11"/>
      <c r="F77" s="6"/>
      <c r="G77" s="11"/>
      <c r="H77" s="100">
        <f>D77*G77*12</f>
        <v>0</v>
      </c>
    </row>
    <row r="78" spans="1:8" x14ac:dyDescent="0.25">
      <c r="A78" s="11"/>
      <c r="B78" s="107" t="s">
        <v>111</v>
      </c>
      <c r="C78" s="11" t="s">
        <v>76</v>
      </c>
      <c r="D78" s="35">
        <v>2</v>
      </c>
      <c r="E78" s="11"/>
      <c r="F78" s="6"/>
      <c r="G78" s="11">
        <v>4800</v>
      </c>
      <c r="H78" s="100">
        <f>D78*G78</f>
        <v>9600</v>
      </c>
    </row>
    <row r="79" spans="1:8" x14ac:dyDescent="0.25">
      <c r="A79" s="32" t="s">
        <v>41</v>
      </c>
      <c r="B79" s="107" t="s">
        <v>106</v>
      </c>
      <c r="C79" s="11"/>
      <c r="D79" s="6">
        <v>2</v>
      </c>
      <c r="E79" s="11"/>
      <c r="F79" s="6"/>
      <c r="G79" s="11">
        <v>6500</v>
      </c>
      <c r="H79" s="100">
        <f>D79*G79*12</f>
        <v>156000</v>
      </c>
    </row>
    <row r="80" spans="1:8" x14ac:dyDescent="0.25">
      <c r="A80" s="11"/>
      <c r="B80" s="51" t="s">
        <v>107</v>
      </c>
      <c r="C80" s="11" t="s">
        <v>24</v>
      </c>
      <c r="D80" s="6"/>
      <c r="E80" s="11"/>
      <c r="F80" s="6"/>
      <c r="G80" s="11"/>
      <c r="H80" s="100"/>
    </row>
    <row r="81" spans="1:8" x14ac:dyDescent="0.25">
      <c r="A81" s="46"/>
      <c r="B81" s="16" t="s">
        <v>92</v>
      </c>
      <c r="C81" s="46" t="s">
        <v>24</v>
      </c>
      <c r="D81" s="16">
        <v>760.6</v>
      </c>
      <c r="E81" s="46"/>
      <c r="F81" s="16"/>
      <c r="G81" s="46"/>
      <c r="H81" s="102"/>
    </row>
    <row r="82" spans="1:8" x14ac:dyDescent="0.25">
      <c r="A82" s="15"/>
      <c r="B82" s="47" t="s">
        <v>93</v>
      </c>
      <c r="C82" s="16"/>
      <c r="D82" s="16"/>
      <c r="E82" s="16"/>
      <c r="F82" s="16"/>
      <c r="G82" s="16"/>
      <c r="H82" s="103">
        <f>H79+H78+H77+H75</f>
        <v>166500</v>
      </c>
    </row>
    <row r="83" spans="1:8" x14ac:dyDescent="0.25">
      <c r="A83" s="124"/>
      <c r="B83" s="124" t="s">
        <v>117</v>
      </c>
      <c r="C83" s="124"/>
      <c r="D83" s="124"/>
      <c r="E83" s="124"/>
      <c r="F83" s="124"/>
      <c r="G83" s="124"/>
      <c r="H83" s="125">
        <f>H82/D86/12</f>
        <v>6.3677167088886435</v>
      </c>
    </row>
    <row r="85" spans="1:8" x14ac:dyDescent="0.25">
      <c r="A85" s="128"/>
      <c r="B85" s="128" t="s">
        <v>94</v>
      </c>
      <c r="C85" s="128" t="s">
        <v>24</v>
      </c>
      <c r="D85" s="128">
        <v>242.15</v>
      </c>
      <c r="E85" s="128"/>
      <c r="F85" s="128"/>
      <c r="G85" s="128"/>
      <c r="H85" s="129">
        <v>6.87</v>
      </c>
    </row>
    <row r="86" spans="1:8" x14ac:dyDescent="0.25">
      <c r="A86" s="126"/>
      <c r="B86" s="126" t="s">
        <v>95</v>
      </c>
      <c r="C86" s="126" t="s">
        <v>24</v>
      </c>
      <c r="D86" s="127">
        <v>2178.96</v>
      </c>
      <c r="E86" s="130"/>
      <c r="F86" s="126"/>
      <c r="G86" s="126"/>
      <c r="H86" s="131">
        <v>11.85</v>
      </c>
    </row>
    <row r="88" spans="1:8" x14ac:dyDescent="0.25">
      <c r="A88" t="s">
        <v>96</v>
      </c>
    </row>
  </sheetData>
  <mergeCells count="2">
    <mergeCell ref="A5:H5"/>
    <mergeCell ref="A7:H7"/>
  </mergeCells>
  <pageMargins left="0.25" right="0.25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2020-06-25T10:09:54Z</dcterms:modified>
</cp:coreProperties>
</file>