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585"/>
  </bookViews>
  <sheets>
    <sheet name="заг.12а" sheetId="2" r:id="rId1"/>
    <sheet name="Лист1" sheetId="1" r:id="rId2"/>
  </sheets>
  <definedNames>
    <definedName name="_xlnm.Print_Area" localSheetId="0">заг.12а!$A$1:$H$117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2"/>
  <c r="D109" s="1"/>
  <c r="G109" l="1"/>
  <c r="D110"/>
  <c r="G110" s="1"/>
  <c r="G108"/>
  <c r="G111"/>
  <c r="N21" l="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N20"/>
  <c r="K20"/>
  <c r="G20"/>
  <c r="G35" l="1"/>
  <c r="G94" l="1"/>
  <c r="G93"/>
  <c r="G92"/>
  <c r="G91" l="1"/>
  <c r="G95"/>
  <c r="G96"/>
  <c r="G97"/>
  <c r="G89"/>
  <c r="G90"/>
  <c r="G88"/>
  <c r="G87"/>
  <c r="G24" l="1"/>
  <c r="G37"/>
  <c r="G77" l="1"/>
  <c r="G104" l="1"/>
  <c r="G66"/>
  <c r="G34"/>
  <c r="G21"/>
  <c r="G70" l="1"/>
  <c r="G44"/>
  <c r="G50"/>
  <c r="G31"/>
  <c r="G28"/>
  <c r="G25"/>
  <c r="G107" s="1"/>
  <c r="G80"/>
  <c r="G58"/>
  <c r="G61"/>
  <c r="G73"/>
  <c r="G100"/>
  <c r="G52"/>
  <c r="G64"/>
  <c r="G68"/>
  <c r="G82"/>
  <c r="G105"/>
  <c r="G32"/>
  <c r="G54"/>
  <c r="G60"/>
  <c r="G74"/>
  <c r="G65"/>
  <c r="G84"/>
  <c r="G72"/>
  <c r="G78"/>
  <c r="G29"/>
  <c r="G39"/>
  <c r="G40"/>
  <c r="G46"/>
  <c r="G47"/>
  <c r="G103"/>
  <c r="G49"/>
  <c r="G71"/>
  <c r="G76"/>
  <c r="G41"/>
  <c r="G57"/>
  <c r="G33"/>
  <c r="G81"/>
  <c r="G99"/>
  <c r="G27"/>
  <c r="G53"/>
  <c r="G63"/>
  <c r="G30"/>
  <c r="G38"/>
  <c r="G45"/>
  <c r="G55"/>
  <c r="G67"/>
  <c r="G69"/>
  <c r="G83"/>
  <c r="G101"/>
  <c r="G106"/>
  <c r="G59"/>
  <c r="G85"/>
  <c r="G36"/>
  <c r="G42"/>
  <c r="G51"/>
  <c r="G75"/>
  <c r="H107" l="1"/>
  <c r="G112"/>
  <c r="G113"/>
  <c r="I113" s="1"/>
  <c r="I112" l="1"/>
</calcChain>
</file>

<file path=xl/sharedStrings.xml><?xml version="1.0" encoding="utf-8"?>
<sst xmlns="http://schemas.openxmlformats.org/spreadsheetml/2006/main" count="259" uniqueCount="151">
  <si>
    <t>СОГЛАСОВАНО</t>
  </si>
  <si>
    <t>УТВЕРЖДАЮ</t>
  </si>
  <si>
    <t>Председатель дом.комитета /ТСЖ/</t>
  </si>
  <si>
    <t>_________________</t>
  </si>
  <si>
    <t>ПЛАН</t>
  </si>
  <si>
    <t>№ п\п</t>
  </si>
  <si>
    <t xml:space="preserve">Наименование работ </t>
  </si>
  <si>
    <t>еденица измерения</t>
  </si>
  <si>
    <t>Объем работ</t>
  </si>
  <si>
    <t>Стоимость работ на ед. измерения</t>
  </si>
  <si>
    <t>Стоимость материала на ед. измерения</t>
  </si>
  <si>
    <t>Общая стоимость работы (руб)</t>
  </si>
  <si>
    <t xml:space="preserve">Период выполнения работ </t>
  </si>
  <si>
    <t>Кровля</t>
  </si>
  <si>
    <t>Уборка снега с крыши и козырьков вручную,снег рыхлый при толщине снега 20 см</t>
  </si>
  <si>
    <t>м2 кровли</t>
  </si>
  <si>
    <t>п.м.карниза</t>
  </si>
  <si>
    <t>Очистка наледеобразования (сосулек) с козырьков с учетом работы автовышки</t>
  </si>
  <si>
    <t>Смена существующих рулонных кровель на покрытия из наплавляемых материалов в один слой</t>
  </si>
  <si>
    <t>м2</t>
  </si>
  <si>
    <t>Ремонт козырьков подъезда</t>
  </si>
  <si>
    <t>м</t>
  </si>
  <si>
    <t>2</t>
  </si>
  <si>
    <t>Выборочный ремонт</t>
  </si>
  <si>
    <t>Смена дверных приборов</t>
  </si>
  <si>
    <t>петель</t>
  </si>
  <si>
    <t>шт</t>
  </si>
  <si>
    <t>замков</t>
  </si>
  <si>
    <t>Смена оконных приборов</t>
  </si>
  <si>
    <t xml:space="preserve">петель </t>
  </si>
  <si>
    <t>ручек</t>
  </si>
  <si>
    <t>Ремонт дверных полотен на л\ клетках и в тамбурах</t>
  </si>
  <si>
    <t>Заделка выбоин в полах цементных</t>
  </si>
  <si>
    <t>Ремонт парапета</t>
  </si>
  <si>
    <t>м/п</t>
  </si>
  <si>
    <t>Ремонт оконных рам</t>
  </si>
  <si>
    <t>створка</t>
  </si>
  <si>
    <t xml:space="preserve">Остекление </t>
  </si>
  <si>
    <t>Ремонт металлических ограждений</t>
  </si>
  <si>
    <t>Ремонт лестничных клеток в подъездах</t>
  </si>
  <si>
    <t>подъезд</t>
  </si>
  <si>
    <t>Установка окон ПВХ</t>
  </si>
  <si>
    <t xml:space="preserve">Установка дверей </t>
  </si>
  <si>
    <t>Смена  клапанов мусоропровода</t>
  </si>
  <si>
    <t>клапан</t>
  </si>
  <si>
    <t>3</t>
  </si>
  <si>
    <t>Ремонт холодного и горячего водоснабжения</t>
  </si>
  <si>
    <t>Смена вентилей  Ø 32мм</t>
  </si>
  <si>
    <t>Смена вентилей  Ø 25мм</t>
  </si>
  <si>
    <t>Смена вентилей  Ø 20мм</t>
  </si>
  <si>
    <t>Смена задвижки Ø 50мм</t>
  </si>
  <si>
    <t>Смена задвижки Ø 80мм</t>
  </si>
  <si>
    <t>Смена задвижки Ø 100мм</t>
  </si>
  <si>
    <t>Восстановление  разрушенной теплоизоляции</t>
  </si>
  <si>
    <t>4</t>
  </si>
  <si>
    <t>Ремонт канализации</t>
  </si>
  <si>
    <t>Смена канализационных  труб Ø 50мм</t>
  </si>
  <si>
    <t>Ремонт ливнёвых канализационных труб Ø 100мм</t>
  </si>
  <si>
    <t>Очистка канализационной сети внутренней</t>
  </si>
  <si>
    <t>Подчеканка раструбов канализационных труб  до Ø 100 м</t>
  </si>
  <si>
    <t>раструб</t>
  </si>
  <si>
    <t>5</t>
  </si>
  <si>
    <t>Ремонт отопления</t>
  </si>
  <si>
    <t>Заглушка задвижек на системе отопления</t>
  </si>
  <si>
    <t>Объем здания</t>
  </si>
  <si>
    <t>Гидравлическое испытание</t>
  </si>
  <si>
    <t>Смена приборов отопления</t>
  </si>
  <si>
    <t>Смена стояка отопления Ø 20мм</t>
  </si>
  <si>
    <t>Разглушка системы отопления</t>
  </si>
  <si>
    <t>Набивка сальников</t>
  </si>
  <si>
    <t>Ликвидация воздушных пробок</t>
  </si>
  <si>
    <t xml:space="preserve">Смена розлива отопления 76 мм мет в тех подполье </t>
  </si>
  <si>
    <t>Установка кранов Маевского</t>
  </si>
  <si>
    <t>Установка фланцевых соединений 50мм</t>
  </si>
  <si>
    <t>Установка фланцевых соединений 80мм</t>
  </si>
  <si>
    <t>Установка фланцевых соединений 100 мм</t>
  </si>
  <si>
    <t>Установка манометров с 3х краном</t>
  </si>
  <si>
    <t>Калибровка элеваторного узла</t>
  </si>
  <si>
    <t>6</t>
  </si>
  <si>
    <t>Ремонт электроснабжения</t>
  </si>
  <si>
    <t>Мелкий ремонт электропроводки</t>
  </si>
  <si>
    <t>м\п</t>
  </si>
  <si>
    <t>Замена пекетных выкл.  и автоматов</t>
  </si>
  <si>
    <t>шт.</t>
  </si>
  <si>
    <t>Ремонт и замена предохранителей</t>
  </si>
  <si>
    <t>Установка выключателей</t>
  </si>
  <si>
    <t>Смена ламп ЛОН</t>
  </si>
  <si>
    <t>Ремонт групповых щитков на л/клетке без ремонта автоматов</t>
  </si>
  <si>
    <t>7</t>
  </si>
  <si>
    <t>Ремонт и покраска  МАФ</t>
  </si>
  <si>
    <t>Ремонт МАФ</t>
  </si>
  <si>
    <t>Покраска  МАФ</t>
  </si>
  <si>
    <t>Покраска труб в элеваторном узле</t>
  </si>
  <si>
    <t>8</t>
  </si>
  <si>
    <t>Услуги</t>
  </si>
  <si>
    <t>Услуги аварийки</t>
  </si>
  <si>
    <t>Услуги венканалов</t>
  </si>
  <si>
    <t xml:space="preserve">м2 </t>
  </si>
  <si>
    <t>Услуги ВДГС</t>
  </si>
  <si>
    <t>Техническое обслуживание узлов учета</t>
  </si>
  <si>
    <t>9</t>
  </si>
  <si>
    <t>Итого</t>
  </si>
  <si>
    <t>Смена канализационных  труб Ø 100 мм</t>
  </si>
  <si>
    <t>Ремонт отмосток</t>
  </si>
  <si>
    <t xml:space="preserve">Заделка  межпанельных швов </t>
  </si>
  <si>
    <t>Ремонт входных групп дома</t>
  </si>
  <si>
    <t xml:space="preserve">Замена стальных труб на полипропиленовые трубы 32 мм холодного водоснабжения </t>
  </si>
  <si>
    <t>Замена  стальных труб на полипропиленовые трубы 32 мм горячего водоснабжения</t>
  </si>
  <si>
    <t>Замена стальных труб на полипропиленовые трубы 50 мм холодного водоснабжения</t>
  </si>
  <si>
    <t xml:space="preserve">Замена стальных труб на полипропиленовые трубы 50 мм горячего водоснабжения </t>
  </si>
  <si>
    <t>Промывка системы отопления</t>
  </si>
  <si>
    <t>Установка почтовых ящиков на 6 отделений</t>
  </si>
  <si>
    <t>этаж</t>
  </si>
  <si>
    <t>10</t>
  </si>
  <si>
    <t>Техническое содержание</t>
  </si>
  <si>
    <t>Очистка канализационной сети внутренней (ливневая канализация)</t>
  </si>
  <si>
    <t>Измерение сопротивления изоляции сетей</t>
  </si>
  <si>
    <t>1 участок</t>
  </si>
  <si>
    <t>т</t>
  </si>
  <si>
    <t>Очистка помещений (подвалы, чердаки) от мусора с вывозом</t>
  </si>
  <si>
    <t>Осмотр системы центрального отопления: устройства в чердачных и подвальных помещениях</t>
  </si>
  <si>
    <t>Осмотр электросетей, арматуры и электрооборудования на лестничных клетках</t>
  </si>
  <si>
    <t>1 лестн. клетка</t>
  </si>
  <si>
    <t>Осмотр системы водоснабжения в чердачных и подвальных помещениях</t>
  </si>
  <si>
    <t>Осмотр кровли рулонной</t>
  </si>
  <si>
    <t>Осмотр внутренней и наружней штукатурки</t>
  </si>
  <si>
    <t>Осмотр внутренней и наружной окраски и отделки</t>
  </si>
  <si>
    <t>Общая площадь МКД,м2</t>
  </si>
  <si>
    <t>в том числе:</t>
  </si>
  <si>
    <t>жилые</t>
  </si>
  <si>
    <t>нежилые</t>
  </si>
  <si>
    <t>___________________Н.М. Романов</t>
  </si>
  <si>
    <t>11</t>
  </si>
  <si>
    <t>Стоимость работ (услуг)</t>
  </si>
  <si>
    <t>кв. м. в месяц</t>
  </si>
  <si>
    <t>МКД  №7а по ул.Коваленко</t>
  </si>
  <si>
    <t>Подитог</t>
  </si>
  <si>
    <t>Услуги аварийной службы</t>
  </si>
  <si>
    <t>Услуги по обслуживанию вентиляционных каналов и дымоходов</t>
  </si>
  <si>
    <t>Услуги по обслуживанию внутридомовых газовых сетей</t>
  </si>
  <si>
    <t>Услуги по обслуживанию общедомовых узлов учета</t>
  </si>
  <si>
    <t>2 квартал</t>
  </si>
  <si>
    <t xml:space="preserve"> в течение года</t>
  </si>
  <si>
    <t>2-3 квартал</t>
  </si>
  <si>
    <t>в течение года</t>
  </si>
  <si>
    <t>4 квартал</t>
  </si>
  <si>
    <t>по графику</t>
  </si>
  <si>
    <t>в зимний период</t>
  </si>
  <si>
    <t>работ по текущему ремонту на 2019 год</t>
  </si>
  <si>
    <t>Директор ООО "ГАРАНТ-СЕРВИС"</t>
  </si>
  <si>
    <t>Кузьмин А.В.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</si>
</sst>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b/>
      <sz val="9"/>
      <color indexed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1">
    <xf numFmtId="0" fontId="0" fillId="0" borderId="0" xfId="0"/>
    <xf numFmtId="0" fontId="3" fillId="0" borderId="0" xfId="1" applyFont="1"/>
    <xf numFmtId="49" fontId="4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wrapText="1"/>
    </xf>
    <xf numFmtId="49" fontId="7" fillId="0" borderId="1" xfId="2" applyNumberFormat="1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2" fontId="6" fillId="0" borderId="1" xfId="2" applyNumberFormat="1" applyFont="1" applyBorder="1" applyAlignment="1">
      <alignment horizontal="center" wrapText="1"/>
    </xf>
    <xf numFmtId="2" fontId="8" fillId="0" borderId="1" xfId="2" applyNumberFormat="1" applyFont="1" applyBorder="1" applyAlignment="1">
      <alignment horizontal="center" wrapText="1"/>
    </xf>
    <xf numFmtId="2" fontId="8" fillId="0" borderId="1" xfId="2" applyNumberFormat="1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left" vertical="top" wrapText="1"/>
    </xf>
    <xf numFmtId="49" fontId="7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vertical="top" wrapText="1"/>
    </xf>
    <xf numFmtId="0" fontId="5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center" wrapText="1"/>
    </xf>
    <xf numFmtId="49" fontId="10" fillId="0" borderId="1" xfId="2" applyNumberFormat="1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5" fillId="0" borderId="1" xfId="2" applyFont="1" applyBorder="1" applyAlignment="1">
      <alignment wrapText="1"/>
    </xf>
    <xf numFmtId="0" fontId="5" fillId="0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horizontal="center" wrapText="1"/>
    </xf>
    <xf numFmtId="0" fontId="11" fillId="2" borderId="1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vertical="top" wrapText="1"/>
    </xf>
    <xf numFmtId="0" fontId="11" fillId="2" borderId="2" xfId="2" applyFont="1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wrapText="1"/>
    </xf>
    <xf numFmtId="2" fontId="13" fillId="0" borderId="1" xfId="2" applyNumberFormat="1" applyFont="1" applyBorder="1" applyAlignment="1">
      <alignment horizontal="center" wrapText="1"/>
    </xf>
    <xf numFmtId="49" fontId="4" fillId="3" borderId="1" xfId="2" applyNumberFormat="1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wrapText="1"/>
    </xf>
    <xf numFmtId="0" fontId="3" fillId="4" borderId="0" xfId="1" applyFont="1" applyFill="1"/>
    <xf numFmtId="49" fontId="7" fillId="3" borderId="1" xfId="2" applyNumberFormat="1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center" wrapText="1"/>
    </xf>
    <xf numFmtId="2" fontId="6" fillId="5" borderId="1" xfId="2" applyNumberFormat="1" applyFont="1" applyFill="1" applyBorder="1" applyAlignment="1">
      <alignment horizontal="center" wrapText="1"/>
    </xf>
    <xf numFmtId="2" fontId="8" fillId="4" borderId="1" xfId="2" applyNumberFormat="1" applyFont="1" applyFill="1" applyBorder="1" applyAlignment="1">
      <alignment horizontal="center" wrapText="1"/>
    </xf>
    <xf numFmtId="2" fontId="8" fillId="3" borderId="1" xfId="2" applyNumberFormat="1" applyFont="1" applyFill="1" applyBorder="1" applyAlignment="1">
      <alignment horizontal="center"/>
    </xf>
    <xf numFmtId="49" fontId="4" fillId="3" borderId="1" xfId="2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0" fontId="9" fillId="3" borderId="1" xfId="2" applyFont="1" applyFill="1" applyBorder="1" applyAlignment="1">
      <alignment wrapText="1"/>
    </xf>
    <xf numFmtId="0" fontId="8" fillId="5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left" wrapText="1"/>
    </xf>
    <xf numFmtId="49" fontId="7" fillId="0" borderId="2" xfId="2" applyNumberFormat="1" applyFont="1" applyBorder="1" applyAlignment="1">
      <alignment horizontal="center" wrapText="1"/>
    </xf>
    <xf numFmtId="0" fontId="5" fillId="0" borderId="2" xfId="2" applyFont="1" applyBorder="1" applyAlignment="1">
      <alignment horizontal="left" wrapText="1"/>
    </xf>
    <xf numFmtId="0" fontId="8" fillId="0" borderId="2" xfId="2" applyFont="1" applyBorder="1" applyAlignment="1">
      <alignment horizontal="center" wrapText="1"/>
    </xf>
    <xf numFmtId="2" fontId="6" fillId="0" borderId="2" xfId="2" applyNumberFormat="1" applyFont="1" applyBorder="1" applyAlignment="1">
      <alignment horizontal="center" wrapText="1"/>
    </xf>
    <xf numFmtId="2" fontId="8" fillId="0" borderId="2" xfId="2" applyNumberFormat="1" applyFont="1" applyBorder="1" applyAlignment="1">
      <alignment horizontal="center" wrapText="1"/>
    </xf>
    <xf numFmtId="2" fontId="8" fillId="0" borderId="2" xfId="2" applyNumberFormat="1" applyFont="1" applyBorder="1" applyAlignment="1">
      <alignment horizontal="center"/>
    </xf>
    <xf numFmtId="2" fontId="8" fillId="0" borderId="4" xfId="2" applyNumberFormat="1" applyFont="1" applyBorder="1" applyAlignment="1">
      <alignment horizontal="center" wrapText="1"/>
    </xf>
    <xf numFmtId="4" fontId="3" fillId="0" borderId="0" xfId="1" applyNumberFormat="1" applyFont="1"/>
    <xf numFmtId="4" fontId="3" fillId="0" borderId="0" xfId="1" applyNumberFormat="1" applyFont="1" applyAlignment="1">
      <alignment horizontal="center"/>
    </xf>
    <xf numFmtId="4" fontId="3" fillId="4" borderId="0" xfId="1" applyNumberFormat="1" applyFont="1" applyFill="1" applyAlignment="1">
      <alignment horizontal="center"/>
    </xf>
    <xf numFmtId="4" fontId="8" fillId="0" borderId="1" xfId="2" applyNumberFormat="1" applyFont="1" applyBorder="1" applyAlignment="1">
      <alignment horizontal="center" wrapText="1"/>
    </xf>
    <xf numFmtId="4" fontId="8" fillId="4" borderId="1" xfId="2" applyNumberFormat="1" applyFont="1" applyFill="1" applyBorder="1" applyAlignment="1">
      <alignment horizontal="center" wrapText="1"/>
    </xf>
    <xf numFmtId="4" fontId="8" fillId="0" borderId="2" xfId="2" applyNumberFormat="1" applyFont="1" applyBorder="1" applyAlignment="1">
      <alignment horizontal="center" wrapText="1"/>
    </xf>
    <xf numFmtId="4" fontId="8" fillId="0" borderId="4" xfId="2" applyNumberFormat="1" applyFont="1" applyBorder="1" applyAlignment="1">
      <alignment horizontal="center" wrapText="1"/>
    </xf>
    <xf numFmtId="4" fontId="8" fillId="3" borderId="1" xfId="2" applyNumberFormat="1" applyFont="1" applyFill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Border="1" applyAlignment="1">
      <alignment horizontal="center" wrapText="1"/>
    </xf>
    <xf numFmtId="4" fontId="8" fillId="5" borderId="0" xfId="1" applyNumberFormat="1" applyFont="1" applyFill="1"/>
    <xf numFmtId="4" fontId="8" fillId="0" borderId="3" xfId="2" applyNumberFormat="1" applyFont="1" applyBorder="1" applyAlignment="1">
      <alignment horizontal="center" wrapText="1"/>
    </xf>
    <xf numFmtId="4" fontId="6" fillId="3" borderId="1" xfId="2" applyNumberFormat="1" applyFont="1" applyFill="1" applyBorder="1" applyAlignment="1">
      <alignment horizontal="center" wrapText="1"/>
    </xf>
    <xf numFmtId="4" fontId="5" fillId="3" borderId="1" xfId="2" applyNumberFormat="1" applyFont="1" applyFill="1" applyBorder="1" applyAlignment="1">
      <alignment horizontal="center"/>
    </xf>
    <xf numFmtId="0" fontId="14" fillId="0" borderId="0" xfId="1" applyFont="1"/>
    <xf numFmtId="0" fontId="15" fillId="0" borderId="0" xfId="1" applyFont="1"/>
    <xf numFmtId="2" fontId="16" fillId="0" borderId="3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5" fillId="0" borderId="1" xfId="2" applyNumberFormat="1" applyFont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/>
    </xf>
    <xf numFmtId="2" fontId="8" fillId="0" borderId="0" xfId="2" applyNumberFormat="1" applyFont="1" applyBorder="1" applyAlignment="1">
      <alignment horizontal="center" wrapText="1"/>
    </xf>
    <xf numFmtId="49" fontId="8" fillId="6" borderId="1" xfId="2" applyNumberFormat="1" applyFont="1" applyFill="1" applyBorder="1" applyAlignment="1">
      <alignment horizontal="center"/>
    </xf>
    <xf numFmtId="0" fontId="17" fillId="6" borderId="1" xfId="2" applyFont="1" applyFill="1" applyBorder="1" applyAlignment="1">
      <alignment horizontal="left" wrapText="1"/>
    </xf>
    <xf numFmtId="0" fontId="18" fillId="6" borderId="1" xfId="2" applyFont="1" applyFill="1" applyBorder="1" applyAlignment="1">
      <alignment horizontal="center" wrapText="1"/>
    </xf>
    <xf numFmtId="2" fontId="18" fillId="6" borderId="1" xfId="2" applyNumberFormat="1" applyFont="1" applyFill="1" applyBorder="1" applyAlignment="1">
      <alignment horizontal="center" wrapText="1"/>
    </xf>
    <xf numFmtId="4" fontId="14" fillId="6" borderId="1" xfId="2" applyNumberFormat="1" applyFont="1" applyFill="1" applyBorder="1" applyAlignment="1">
      <alignment horizontal="center" wrapText="1"/>
    </xf>
    <xf numFmtId="2" fontId="14" fillId="6" borderId="1" xfId="2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3" fillId="0" borderId="1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4" fontId="19" fillId="0" borderId="1" xfId="2" applyNumberFormat="1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center" wrapText="1"/>
    </xf>
    <xf numFmtId="0" fontId="15" fillId="0" borderId="0" xfId="1" applyFont="1" applyAlignment="1"/>
    <xf numFmtId="0" fontId="14" fillId="0" borderId="0" xfId="1" applyFont="1" applyAlignment="1"/>
    <xf numFmtId="0" fontId="3" fillId="0" borderId="0" xfId="1" applyFont="1" applyAlignment="1">
      <alignment horizontal="right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topLeftCell="A106" zoomScaleSheetLayoutView="100" workbookViewId="0">
      <selection activeCell="G119" sqref="G119"/>
    </sheetView>
  </sheetViews>
  <sheetFormatPr defaultRowHeight="12.75"/>
  <cols>
    <col min="1" max="1" width="5.28515625" style="1" customWidth="1"/>
    <col min="2" max="2" width="38.42578125" style="1" customWidth="1"/>
    <col min="3" max="3" width="7.5703125" style="1" customWidth="1"/>
    <col min="4" max="5" width="9.140625" style="1"/>
    <col min="6" max="6" width="12" style="1" customWidth="1"/>
    <col min="7" max="7" width="12.7109375" style="1" customWidth="1"/>
    <col min="8" max="8" width="17.42578125" style="1" customWidth="1"/>
    <col min="9" max="9" width="10.28515625" style="1" customWidth="1"/>
    <col min="10" max="10" width="12" style="1" customWidth="1"/>
    <col min="11" max="11" width="12.140625" style="57" customWidth="1"/>
    <col min="12" max="12" width="8" style="1" customWidth="1"/>
    <col min="13" max="13" width="19.28515625" style="1" customWidth="1"/>
    <col min="14" max="14" width="8" style="1" customWidth="1"/>
    <col min="15" max="15" width="21.140625" style="1" customWidth="1"/>
    <col min="16" max="256" width="9.140625" style="1"/>
    <col min="257" max="257" width="5.28515625" style="1" customWidth="1"/>
    <col min="258" max="258" width="38.42578125" style="1" customWidth="1"/>
    <col min="259" max="259" width="6.85546875" style="1" customWidth="1"/>
    <col min="260" max="261" width="9.140625" style="1"/>
    <col min="262" max="262" width="12" style="1" customWidth="1"/>
    <col min="263" max="263" width="12.7109375" style="1" customWidth="1"/>
    <col min="264" max="264" width="17.42578125" style="1" customWidth="1"/>
    <col min="265" max="265" width="8.85546875" style="1" customWidth="1"/>
    <col min="266" max="271" width="0" style="1" hidden="1" customWidth="1"/>
    <col min="272" max="512" width="9.140625" style="1"/>
    <col min="513" max="513" width="5.28515625" style="1" customWidth="1"/>
    <col min="514" max="514" width="38.42578125" style="1" customWidth="1"/>
    <col min="515" max="515" width="6.85546875" style="1" customWidth="1"/>
    <col min="516" max="517" width="9.140625" style="1"/>
    <col min="518" max="518" width="12" style="1" customWidth="1"/>
    <col min="519" max="519" width="12.7109375" style="1" customWidth="1"/>
    <col min="520" max="520" width="17.42578125" style="1" customWidth="1"/>
    <col min="521" max="521" width="8.85546875" style="1" customWidth="1"/>
    <col min="522" max="527" width="0" style="1" hidden="1" customWidth="1"/>
    <col min="528" max="768" width="9.140625" style="1"/>
    <col min="769" max="769" width="5.28515625" style="1" customWidth="1"/>
    <col min="770" max="770" width="38.42578125" style="1" customWidth="1"/>
    <col min="771" max="771" width="6.85546875" style="1" customWidth="1"/>
    <col min="772" max="773" width="9.140625" style="1"/>
    <col min="774" max="774" width="12" style="1" customWidth="1"/>
    <col min="775" max="775" width="12.7109375" style="1" customWidth="1"/>
    <col min="776" max="776" width="17.42578125" style="1" customWidth="1"/>
    <col min="777" max="777" width="8.85546875" style="1" customWidth="1"/>
    <col min="778" max="783" width="0" style="1" hidden="1" customWidth="1"/>
    <col min="784" max="1024" width="9.140625" style="1"/>
    <col min="1025" max="1025" width="5.28515625" style="1" customWidth="1"/>
    <col min="1026" max="1026" width="38.42578125" style="1" customWidth="1"/>
    <col min="1027" max="1027" width="6.85546875" style="1" customWidth="1"/>
    <col min="1028" max="1029" width="9.140625" style="1"/>
    <col min="1030" max="1030" width="12" style="1" customWidth="1"/>
    <col min="1031" max="1031" width="12.7109375" style="1" customWidth="1"/>
    <col min="1032" max="1032" width="17.42578125" style="1" customWidth="1"/>
    <col min="1033" max="1033" width="8.85546875" style="1" customWidth="1"/>
    <col min="1034" max="1039" width="0" style="1" hidden="1" customWidth="1"/>
    <col min="1040" max="1280" width="9.140625" style="1"/>
    <col min="1281" max="1281" width="5.28515625" style="1" customWidth="1"/>
    <col min="1282" max="1282" width="38.42578125" style="1" customWidth="1"/>
    <col min="1283" max="1283" width="6.85546875" style="1" customWidth="1"/>
    <col min="1284" max="1285" width="9.140625" style="1"/>
    <col min="1286" max="1286" width="12" style="1" customWidth="1"/>
    <col min="1287" max="1287" width="12.7109375" style="1" customWidth="1"/>
    <col min="1288" max="1288" width="17.42578125" style="1" customWidth="1"/>
    <col min="1289" max="1289" width="8.85546875" style="1" customWidth="1"/>
    <col min="1290" max="1295" width="0" style="1" hidden="1" customWidth="1"/>
    <col min="1296" max="1536" width="9.140625" style="1"/>
    <col min="1537" max="1537" width="5.28515625" style="1" customWidth="1"/>
    <col min="1538" max="1538" width="38.42578125" style="1" customWidth="1"/>
    <col min="1539" max="1539" width="6.85546875" style="1" customWidth="1"/>
    <col min="1540" max="1541" width="9.140625" style="1"/>
    <col min="1542" max="1542" width="12" style="1" customWidth="1"/>
    <col min="1543" max="1543" width="12.7109375" style="1" customWidth="1"/>
    <col min="1544" max="1544" width="17.42578125" style="1" customWidth="1"/>
    <col min="1545" max="1545" width="8.85546875" style="1" customWidth="1"/>
    <col min="1546" max="1551" width="0" style="1" hidden="1" customWidth="1"/>
    <col min="1552" max="1792" width="9.140625" style="1"/>
    <col min="1793" max="1793" width="5.28515625" style="1" customWidth="1"/>
    <col min="1794" max="1794" width="38.42578125" style="1" customWidth="1"/>
    <col min="1795" max="1795" width="6.85546875" style="1" customWidth="1"/>
    <col min="1796" max="1797" width="9.140625" style="1"/>
    <col min="1798" max="1798" width="12" style="1" customWidth="1"/>
    <col min="1799" max="1799" width="12.7109375" style="1" customWidth="1"/>
    <col min="1800" max="1800" width="17.42578125" style="1" customWidth="1"/>
    <col min="1801" max="1801" width="8.85546875" style="1" customWidth="1"/>
    <col min="1802" max="1807" width="0" style="1" hidden="1" customWidth="1"/>
    <col min="1808" max="2048" width="9.140625" style="1"/>
    <col min="2049" max="2049" width="5.28515625" style="1" customWidth="1"/>
    <col min="2050" max="2050" width="38.42578125" style="1" customWidth="1"/>
    <col min="2051" max="2051" width="6.85546875" style="1" customWidth="1"/>
    <col min="2052" max="2053" width="9.140625" style="1"/>
    <col min="2054" max="2054" width="12" style="1" customWidth="1"/>
    <col min="2055" max="2055" width="12.7109375" style="1" customWidth="1"/>
    <col min="2056" max="2056" width="17.42578125" style="1" customWidth="1"/>
    <col min="2057" max="2057" width="8.85546875" style="1" customWidth="1"/>
    <col min="2058" max="2063" width="0" style="1" hidden="1" customWidth="1"/>
    <col min="2064" max="2304" width="9.140625" style="1"/>
    <col min="2305" max="2305" width="5.28515625" style="1" customWidth="1"/>
    <col min="2306" max="2306" width="38.42578125" style="1" customWidth="1"/>
    <col min="2307" max="2307" width="6.85546875" style="1" customWidth="1"/>
    <col min="2308" max="2309" width="9.140625" style="1"/>
    <col min="2310" max="2310" width="12" style="1" customWidth="1"/>
    <col min="2311" max="2311" width="12.7109375" style="1" customWidth="1"/>
    <col min="2312" max="2312" width="17.42578125" style="1" customWidth="1"/>
    <col min="2313" max="2313" width="8.85546875" style="1" customWidth="1"/>
    <col min="2314" max="2319" width="0" style="1" hidden="1" customWidth="1"/>
    <col min="2320" max="2560" width="9.140625" style="1"/>
    <col min="2561" max="2561" width="5.28515625" style="1" customWidth="1"/>
    <col min="2562" max="2562" width="38.42578125" style="1" customWidth="1"/>
    <col min="2563" max="2563" width="6.85546875" style="1" customWidth="1"/>
    <col min="2564" max="2565" width="9.140625" style="1"/>
    <col min="2566" max="2566" width="12" style="1" customWidth="1"/>
    <col min="2567" max="2567" width="12.7109375" style="1" customWidth="1"/>
    <col min="2568" max="2568" width="17.42578125" style="1" customWidth="1"/>
    <col min="2569" max="2569" width="8.85546875" style="1" customWidth="1"/>
    <col min="2570" max="2575" width="0" style="1" hidden="1" customWidth="1"/>
    <col min="2576" max="2816" width="9.140625" style="1"/>
    <col min="2817" max="2817" width="5.28515625" style="1" customWidth="1"/>
    <col min="2818" max="2818" width="38.42578125" style="1" customWidth="1"/>
    <col min="2819" max="2819" width="6.85546875" style="1" customWidth="1"/>
    <col min="2820" max="2821" width="9.140625" style="1"/>
    <col min="2822" max="2822" width="12" style="1" customWidth="1"/>
    <col min="2823" max="2823" width="12.7109375" style="1" customWidth="1"/>
    <col min="2824" max="2824" width="17.42578125" style="1" customWidth="1"/>
    <col min="2825" max="2825" width="8.85546875" style="1" customWidth="1"/>
    <col min="2826" max="2831" width="0" style="1" hidden="1" customWidth="1"/>
    <col min="2832" max="3072" width="9.140625" style="1"/>
    <col min="3073" max="3073" width="5.28515625" style="1" customWidth="1"/>
    <col min="3074" max="3074" width="38.42578125" style="1" customWidth="1"/>
    <col min="3075" max="3075" width="6.85546875" style="1" customWidth="1"/>
    <col min="3076" max="3077" width="9.140625" style="1"/>
    <col min="3078" max="3078" width="12" style="1" customWidth="1"/>
    <col min="3079" max="3079" width="12.7109375" style="1" customWidth="1"/>
    <col min="3080" max="3080" width="17.42578125" style="1" customWidth="1"/>
    <col min="3081" max="3081" width="8.85546875" style="1" customWidth="1"/>
    <col min="3082" max="3087" width="0" style="1" hidden="1" customWidth="1"/>
    <col min="3088" max="3328" width="9.140625" style="1"/>
    <col min="3329" max="3329" width="5.28515625" style="1" customWidth="1"/>
    <col min="3330" max="3330" width="38.42578125" style="1" customWidth="1"/>
    <col min="3331" max="3331" width="6.85546875" style="1" customWidth="1"/>
    <col min="3332" max="3333" width="9.140625" style="1"/>
    <col min="3334" max="3334" width="12" style="1" customWidth="1"/>
    <col min="3335" max="3335" width="12.7109375" style="1" customWidth="1"/>
    <col min="3336" max="3336" width="17.42578125" style="1" customWidth="1"/>
    <col min="3337" max="3337" width="8.85546875" style="1" customWidth="1"/>
    <col min="3338" max="3343" width="0" style="1" hidden="1" customWidth="1"/>
    <col min="3344" max="3584" width="9.140625" style="1"/>
    <col min="3585" max="3585" width="5.28515625" style="1" customWidth="1"/>
    <col min="3586" max="3586" width="38.42578125" style="1" customWidth="1"/>
    <col min="3587" max="3587" width="6.85546875" style="1" customWidth="1"/>
    <col min="3588" max="3589" width="9.140625" style="1"/>
    <col min="3590" max="3590" width="12" style="1" customWidth="1"/>
    <col min="3591" max="3591" width="12.7109375" style="1" customWidth="1"/>
    <col min="3592" max="3592" width="17.42578125" style="1" customWidth="1"/>
    <col min="3593" max="3593" width="8.85546875" style="1" customWidth="1"/>
    <col min="3594" max="3599" width="0" style="1" hidden="1" customWidth="1"/>
    <col min="3600" max="3840" width="9.140625" style="1"/>
    <col min="3841" max="3841" width="5.28515625" style="1" customWidth="1"/>
    <col min="3842" max="3842" width="38.42578125" style="1" customWidth="1"/>
    <col min="3843" max="3843" width="6.85546875" style="1" customWidth="1"/>
    <col min="3844" max="3845" width="9.140625" style="1"/>
    <col min="3846" max="3846" width="12" style="1" customWidth="1"/>
    <col min="3847" max="3847" width="12.7109375" style="1" customWidth="1"/>
    <col min="3848" max="3848" width="17.42578125" style="1" customWidth="1"/>
    <col min="3849" max="3849" width="8.85546875" style="1" customWidth="1"/>
    <col min="3850" max="3855" width="0" style="1" hidden="1" customWidth="1"/>
    <col min="3856" max="4096" width="9.140625" style="1"/>
    <col min="4097" max="4097" width="5.28515625" style="1" customWidth="1"/>
    <col min="4098" max="4098" width="38.42578125" style="1" customWidth="1"/>
    <col min="4099" max="4099" width="6.85546875" style="1" customWidth="1"/>
    <col min="4100" max="4101" width="9.140625" style="1"/>
    <col min="4102" max="4102" width="12" style="1" customWidth="1"/>
    <col min="4103" max="4103" width="12.7109375" style="1" customWidth="1"/>
    <col min="4104" max="4104" width="17.42578125" style="1" customWidth="1"/>
    <col min="4105" max="4105" width="8.85546875" style="1" customWidth="1"/>
    <col min="4106" max="4111" width="0" style="1" hidden="1" customWidth="1"/>
    <col min="4112" max="4352" width="9.140625" style="1"/>
    <col min="4353" max="4353" width="5.28515625" style="1" customWidth="1"/>
    <col min="4354" max="4354" width="38.42578125" style="1" customWidth="1"/>
    <col min="4355" max="4355" width="6.85546875" style="1" customWidth="1"/>
    <col min="4356" max="4357" width="9.140625" style="1"/>
    <col min="4358" max="4358" width="12" style="1" customWidth="1"/>
    <col min="4359" max="4359" width="12.7109375" style="1" customWidth="1"/>
    <col min="4360" max="4360" width="17.42578125" style="1" customWidth="1"/>
    <col min="4361" max="4361" width="8.85546875" style="1" customWidth="1"/>
    <col min="4362" max="4367" width="0" style="1" hidden="1" customWidth="1"/>
    <col min="4368" max="4608" width="9.140625" style="1"/>
    <col min="4609" max="4609" width="5.28515625" style="1" customWidth="1"/>
    <col min="4610" max="4610" width="38.42578125" style="1" customWidth="1"/>
    <col min="4611" max="4611" width="6.85546875" style="1" customWidth="1"/>
    <col min="4612" max="4613" width="9.140625" style="1"/>
    <col min="4614" max="4614" width="12" style="1" customWidth="1"/>
    <col min="4615" max="4615" width="12.7109375" style="1" customWidth="1"/>
    <col min="4616" max="4616" width="17.42578125" style="1" customWidth="1"/>
    <col min="4617" max="4617" width="8.85546875" style="1" customWidth="1"/>
    <col min="4618" max="4623" width="0" style="1" hidden="1" customWidth="1"/>
    <col min="4624" max="4864" width="9.140625" style="1"/>
    <col min="4865" max="4865" width="5.28515625" style="1" customWidth="1"/>
    <col min="4866" max="4866" width="38.42578125" style="1" customWidth="1"/>
    <col min="4867" max="4867" width="6.85546875" style="1" customWidth="1"/>
    <col min="4868" max="4869" width="9.140625" style="1"/>
    <col min="4870" max="4870" width="12" style="1" customWidth="1"/>
    <col min="4871" max="4871" width="12.7109375" style="1" customWidth="1"/>
    <col min="4872" max="4872" width="17.42578125" style="1" customWidth="1"/>
    <col min="4873" max="4873" width="8.85546875" style="1" customWidth="1"/>
    <col min="4874" max="4879" width="0" style="1" hidden="1" customWidth="1"/>
    <col min="4880" max="5120" width="9.140625" style="1"/>
    <col min="5121" max="5121" width="5.28515625" style="1" customWidth="1"/>
    <col min="5122" max="5122" width="38.42578125" style="1" customWidth="1"/>
    <col min="5123" max="5123" width="6.85546875" style="1" customWidth="1"/>
    <col min="5124" max="5125" width="9.140625" style="1"/>
    <col min="5126" max="5126" width="12" style="1" customWidth="1"/>
    <col min="5127" max="5127" width="12.7109375" style="1" customWidth="1"/>
    <col min="5128" max="5128" width="17.42578125" style="1" customWidth="1"/>
    <col min="5129" max="5129" width="8.85546875" style="1" customWidth="1"/>
    <col min="5130" max="5135" width="0" style="1" hidden="1" customWidth="1"/>
    <col min="5136" max="5376" width="9.140625" style="1"/>
    <col min="5377" max="5377" width="5.28515625" style="1" customWidth="1"/>
    <col min="5378" max="5378" width="38.42578125" style="1" customWidth="1"/>
    <col min="5379" max="5379" width="6.85546875" style="1" customWidth="1"/>
    <col min="5380" max="5381" width="9.140625" style="1"/>
    <col min="5382" max="5382" width="12" style="1" customWidth="1"/>
    <col min="5383" max="5383" width="12.7109375" style="1" customWidth="1"/>
    <col min="5384" max="5384" width="17.42578125" style="1" customWidth="1"/>
    <col min="5385" max="5385" width="8.85546875" style="1" customWidth="1"/>
    <col min="5386" max="5391" width="0" style="1" hidden="1" customWidth="1"/>
    <col min="5392" max="5632" width="9.140625" style="1"/>
    <col min="5633" max="5633" width="5.28515625" style="1" customWidth="1"/>
    <col min="5634" max="5634" width="38.42578125" style="1" customWidth="1"/>
    <col min="5635" max="5635" width="6.85546875" style="1" customWidth="1"/>
    <col min="5636" max="5637" width="9.140625" style="1"/>
    <col min="5638" max="5638" width="12" style="1" customWidth="1"/>
    <col min="5639" max="5639" width="12.7109375" style="1" customWidth="1"/>
    <col min="5640" max="5640" width="17.42578125" style="1" customWidth="1"/>
    <col min="5641" max="5641" width="8.85546875" style="1" customWidth="1"/>
    <col min="5642" max="5647" width="0" style="1" hidden="1" customWidth="1"/>
    <col min="5648" max="5888" width="9.140625" style="1"/>
    <col min="5889" max="5889" width="5.28515625" style="1" customWidth="1"/>
    <col min="5890" max="5890" width="38.42578125" style="1" customWidth="1"/>
    <col min="5891" max="5891" width="6.85546875" style="1" customWidth="1"/>
    <col min="5892" max="5893" width="9.140625" style="1"/>
    <col min="5894" max="5894" width="12" style="1" customWidth="1"/>
    <col min="5895" max="5895" width="12.7109375" style="1" customWidth="1"/>
    <col min="5896" max="5896" width="17.42578125" style="1" customWidth="1"/>
    <col min="5897" max="5897" width="8.85546875" style="1" customWidth="1"/>
    <col min="5898" max="5903" width="0" style="1" hidden="1" customWidth="1"/>
    <col min="5904" max="6144" width="9.140625" style="1"/>
    <col min="6145" max="6145" width="5.28515625" style="1" customWidth="1"/>
    <col min="6146" max="6146" width="38.42578125" style="1" customWidth="1"/>
    <col min="6147" max="6147" width="6.85546875" style="1" customWidth="1"/>
    <col min="6148" max="6149" width="9.140625" style="1"/>
    <col min="6150" max="6150" width="12" style="1" customWidth="1"/>
    <col min="6151" max="6151" width="12.7109375" style="1" customWidth="1"/>
    <col min="6152" max="6152" width="17.42578125" style="1" customWidth="1"/>
    <col min="6153" max="6153" width="8.85546875" style="1" customWidth="1"/>
    <col min="6154" max="6159" width="0" style="1" hidden="1" customWidth="1"/>
    <col min="6160" max="6400" width="9.140625" style="1"/>
    <col min="6401" max="6401" width="5.28515625" style="1" customWidth="1"/>
    <col min="6402" max="6402" width="38.42578125" style="1" customWidth="1"/>
    <col min="6403" max="6403" width="6.85546875" style="1" customWidth="1"/>
    <col min="6404" max="6405" width="9.140625" style="1"/>
    <col min="6406" max="6406" width="12" style="1" customWidth="1"/>
    <col min="6407" max="6407" width="12.7109375" style="1" customWidth="1"/>
    <col min="6408" max="6408" width="17.42578125" style="1" customWidth="1"/>
    <col min="6409" max="6409" width="8.85546875" style="1" customWidth="1"/>
    <col min="6410" max="6415" width="0" style="1" hidden="1" customWidth="1"/>
    <col min="6416" max="6656" width="9.140625" style="1"/>
    <col min="6657" max="6657" width="5.28515625" style="1" customWidth="1"/>
    <col min="6658" max="6658" width="38.42578125" style="1" customWidth="1"/>
    <col min="6659" max="6659" width="6.85546875" style="1" customWidth="1"/>
    <col min="6660" max="6661" width="9.140625" style="1"/>
    <col min="6662" max="6662" width="12" style="1" customWidth="1"/>
    <col min="6663" max="6663" width="12.7109375" style="1" customWidth="1"/>
    <col min="6664" max="6664" width="17.42578125" style="1" customWidth="1"/>
    <col min="6665" max="6665" width="8.85546875" style="1" customWidth="1"/>
    <col min="6666" max="6671" width="0" style="1" hidden="1" customWidth="1"/>
    <col min="6672" max="6912" width="9.140625" style="1"/>
    <col min="6913" max="6913" width="5.28515625" style="1" customWidth="1"/>
    <col min="6914" max="6914" width="38.42578125" style="1" customWidth="1"/>
    <col min="6915" max="6915" width="6.85546875" style="1" customWidth="1"/>
    <col min="6916" max="6917" width="9.140625" style="1"/>
    <col min="6918" max="6918" width="12" style="1" customWidth="1"/>
    <col min="6919" max="6919" width="12.7109375" style="1" customWidth="1"/>
    <col min="6920" max="6920" width="17.42578125" style="1" customWidth="1"/>
    <col min="6921" max="6921" width="8.85546875" style="1" customWidth="1"/>
    <col min="6922" max="6927" width="0" style="1" hidden="1" customWidth="1"/>
    <col min="6928" max="7168" width="9.140625" style="1"/>
    <col min="7169" max="7169" width="5.28515625" style="1" customWidth="1"/>
    <col min="7170" max="7170" width="38.42578125" style="1" customWidth="1"/>
    <col min="7171" max="7171" width="6.85546875" style="1" customWidth="1"/>
    <col min="7172" max="7173" width="9.140625" style="1"/>
    <col min="7174" max="7174" width="12" style="1" customWidth="1"/>
    <col min="7175" max="7175" width="12.7109375" style="1" customWidth="1"/>
    <col min="7176" max="7176" width="17.42578125" style="1" customWidth="1"/>
    <col min="7177" max="7177" width="8.85546875" style="1" customWidth="1"/>
    <col min="7178" max="7183" width="0" style="1" hidden="1" customWidth="1"/>
    <col min="7184" max="7424" width="9.140625" style="1"/>
    <col min="7425" max="7425" width="5.28515625" style="1" customWidth="1"/>
    <col min="7426" max="7426" width="38.42578125" style="1" customWidth="1"/>
    <col min="7427" max="7427" width="6.85546875" style="1" customWidth="1"/>
    <col min="7428" max="7429" width="9.140625" style="1"/>
    <col min="7430" max="7430" width="12" style="1" customWidth="1"/>
    <col min="7431" max="7431" width="12.7109375" style="1" customWidth="1"/>
    <col min="7432" max="7432" width="17.42578125" style="1" customWidth="1"/>
    <col min="7433" max="7433" width="8.85546875" style="1" customWidth="1"/>
    <col min="7434" max="7439" width="0" style="1" hidden="1" customWidth="1"/>
    <col min="7440" max="7680" width="9.140625" style="1"/>
    <col min="7681" max="7681" width="5.28515625" style="1" customWidth="1"/>
    <col min="7682" max="7682" width="38.42578125" style="1" customWidth="1"/>
    <col min="7683" max="7683" width="6.85546875" style="1" customWidth="1"/>
    <col min="7684" max="7685" width="9.140625" style="1"/>
    <col min="7686" max="7686" width="12" style="1" customWidth="1"/>
    <col min="7687" max="7687" width="12.7109375" style="1" customWidth="1"/>
    <col min="7688" max="7688" width="17.42578125" style="1" customWidth="1"/>
    <col min="7689" max="7689" width="8.85546875" style="1" customWidth="1"/>
    <col min="7690" max="7695" width="0" style="1" hidden="1" customWidth="1"/>
    <col min="7696" max="7936" width="9.140625" style="1"/>
    <col min="7937" max="7937" width="5.28515625" style="1" customWidth="1"/>
    <col min="7938" max="7938" width="38.42578125" style="1" customWidth="1"/>
    <col min="7939" max="7939" width="6.85546875" style="1" customWidth="1"/>
    <col min="7940" max="7941" width="9.140625" style="1"/>
    <col min="7942" max="7942" width="12" style="1" customWidth="1"/>
    <col min="7943" max="7943" width="12.7109375" style="1" customWidth="1"/>
    <col min="7944" max="7944" width="17.42578125" style="1" customWidth="1"/>
    <col min="7945" max="7945" width="8.85546875" style="1" customWidth="1"/>
    <col min="7946" max="7951" width="0" style="1" hidden="1" customWidth="1"/>
    <col min="7952" max="8192" width="9.140625" style="1"/>
    <col min="8193" max="8193" width="5.28515625" style="1" customWidth="1"/>
    <col min="8194" max="8194" width="38.42578125" style="1" customWidth="1"/>
    <col min="8195" max="8195" width="6.85546875" style="1" customWidth="1"/>
    <col min="8196" max="8197" width="9.140625" style="1"/>
    <col min="8198" max="8198" width="12" style="1" customWidth="1"/>
    <col min="8199" max="8199" width="12.7109375" style="1" customWidth="1"/>
    <col min="8200" max="8200" width="17.42578125" style="1" customWidth="1"/>
    <col min="8201" max="8201" width="8.85546875" style="1" customWidth="1"/>
    <col min="8202" max="8207" width="0" style="1" hidden="1" customWidth="1"/>
    <col min="8208" max="8448" width="9.140625" style="1"/>
    <col min="8449" max="8449" width="5.28515625" style="1" customWidth="1"/>
    <col min="8450" max="8450" width="38.42578125" style="1" customWidth="1"/>
    <col min="8451" max="8451" width="6.85546875" style="1" customWidth="1"/>
    <col min="8452" max="8453" width="9.140625" style="1"/>
    <col min="8454" max="8454" width="12" style="1" customWidth="1"/>
    <col min="8455" max="8455" width="12.7109375" style="1" customWidth="1"/>
    <col min="8456" max="8456" width="17.42578125" style="1" customWidth="1"/>
    <col min="8457" max="8457" width="8.85546875" style="1" customWidth="1"/>
    <col min="8458" max="8463" width="0" style="1" hidden="1" customWidth="1"/>
    <col min="8464" max="8704" width="9.140625" style="1"/>
    <col min="8705" max="8705" width="5.28515625" style="1" customWidth="1"/>
    <col min="8706" max="8706" width="38.42578125" style="1" customWidth="1"/>
    <col min="8707" max="8707" width="6.85546875" style="1" customWidth="1"/>
    <col min="8708" max="8709" width="9.140625" style="1"/>
    <col min="8710" max="8710" width="12" style="1" customWidth="1"/>
    <col min="8711" max="8711" width="12.7109375" style="1" customWidth="1"/>
    <col min="8712" max="8712" width="17.42578125" style="1" customWidth="1"/>
    <col min="8713" max="8713" width="8.85546875" style="1" customWidth="1"/>
    <col min="8714" max="8719" width="0" style="1" hidden="1" customWidth="1"/>
    <col min="8720" max="8960" width="9.140625" style="1"/>
    <col min="8961" max="8961" width="5.28515625" style="1" customWidth="1"/>
    <col min="8962" max="8962" width="38.42578125" style="1" customWidth="1"/>
    <col min="8963" max="8963" width="6.85546875" style="1" customWidth="1"/>
    <col min="8964" max="8965" width="9.140625" style="1"/>
    <col min="8966" max="8966" width="12" style="1" customWidth="1"/>
    <col min="8967" max="8967" width="12.7109375" style="1" customWidth="1"/>
    <col min="8968" max="8968" width="17.42578125" style="1" customWidth="1"/>
    <col min="8969" max="8969" width="8.85546875" style="1" customWidth="1"/>
    <col min="8970" max="8975" width="0" style="1" hidden="1" customWidth="1"/>
    <col min="8976" max="9216" width="9.140625" style="1"/>
    <col min="9217" max="9217" width="5.28515625" style="1" customWidth="1"/>
    <col min="9218" max="9218" width="38.42578125" style="1" customWidth="1"/>
    <col min="9219" max="9219" width="6.85546875" style="1" customWidth="1"/>
    <col min="9220" max="9221" width="9.140625" style="1"/>
    <col min="9222" max="9222" width="12" style="1" customWidth="1"/>
    <col min="9223" max="9223" width="12.7109375" style="1" customWidth="1"/>
    <col min="9224" max="9224" width="17.42578125" style="1" customWidth="1"/>
    <col min="9225" max="9225" width="8.85546875" style="1" customWidth="1"/>
    <col min="9226" max="9231" width="0" style="1" hidden="1" customWidth="1"/>
    <col min="9232" max="9472" width="9.140625" style="1"/>
    <col min="9473" max="9473" width="5.28515625" style="1" customWidth="1"/>
    <col min="9474" max="9474" width="38.42578125" style="1" customWidth="1"/>
    <col min="9475" max="9475" width="6.85546875" style="1" customWidth="1"/>
    <col min="9476" max="9477" width="9.140625" style="1"/>
    <col min="9478" max="9478" width="12" style="1" customWidth="1"/>
    <col min="9479" max="9479" width="12.7109375" style="1" customWidth="1"/>
    <col min="9480" max="9480" width="17.42578125" style="1" customWidth="1"/>
    <col min="9481" max="9481" width="8.85546875" style="1" customWidth="1"/>
    <col min="9482" max="9487" width="0" style="1" hidden="1" customWidth="1"/>
    <col min="9488" max="9728" width="9.140625" style="1"/>
    <col min="9729" max="9729" width="5.28515625" style="1" customWidth="1"/>
    <col min="9730" max="9730" width="38.42578125" style="1" customWidth="1"/>
    <col min="9731" max="9731" width="6.85546875" style="1" customWidth="1"/>
    <col min="9732" max="9733" width="9.140625" style="1"/>
    <col min="9734" max="9734" width="12" style="1" customWidth="1"/>
    <col min="9735" max="9735" width="12.7109375" style="1" customWidth="1"/>
    <col min="9736" max="9736" width="17.42578125" style="1" customWidth="1"/>
    <col min="9737" max="9737" width="8.85546875" style="1" customWidth="1"/>
    <col min="9738" max="9743" width="0" style="1" hidden="1" customWidth="1"/>
    <col min="9744" max="9984" width="9.140625" style="1"/>
    <col min="9985" max="9985" width="5.28515625" style="1" customWidth="1"/>
    <col min="9986" max="9986" width="38.42578125" style="1" customWidth="1"/>
    <col min="9987" max="9987" width="6.85546875" style="1" customWidth="1"/>
    <col min="9988" max="9989" width="9.140625" style="1"/>
    <col min="9990" max="9990" width="12" style="1" customWidth="1"/>
    <col min="9991" max="9991" width="12.7109375" style="1" customWidth="1"/>
    <col min="9992" max="9992" width="17.42578125" style="1" customWidth="1"/>
    <col min="9993" max="9993" width="8.85546875" style="1" customWidth="1"/>
    <col min="9994" max="9999" width="0" style="1" hidden="1" customWidth="1"/>
    <col min="10000" max="10240" width="9.140625" style="1"/>
    <col min="10241" max="10241" width="5.28515625" style="1" customWidth="1"/>
    <col min="10242" max="10242" width="38.42578125" style="1" customWidth="1"/>
    <col min="10243" max="10243" width="6.85546875" style="1" customWidth="1"/>
    <col min="10244" max="10245" width="9.140625" style="1"/>
    <col min="10246" max="10246" width="12" style="1" customWidth="1"/>
    <col min="10247" max="10247" width="12.7109375" style="1" customWidth="1"/>
    <col min="10248" max="10248" width="17.42578125" style="1" customWidth="1"/>
    <col min="10249" max="10249" width="8.85546875" style="1" customWidth="1"/>
    <col min="10250" max="10255" width="0" style="1" hidden="1" customWidth="1"/>
    <col min="10256" max="10496" width="9.140625" style="1"/>
    <col min="10497" max="10497" width="5.28515625" style="1" customWidth="1"/>
    <col min="10498" max="10498" width="38.42578125" style="1" customWidth="1"/>
    <col min="10499" max="10499" width="6.85546875" style="1" customWidth="1"/>
    <col min="10500" max="10501" width="9.140625" style="1"/>
    <col min="10502" max="10502" width="12" style="1" customWidth="1"/>
    <col min="10503" max="10503" width="12.7109375" style="1" customWidth="1"/>
    <col min="10504" max="10504" width="17.42578125" style="1" customWidth="1"/>
    <col min="10505" max="10505" width="8.85546875" style="1" customWidth="1"/>
    <col min="10506" max="10511" width="0" style="1" hidden="1" customWidth="1"/>
    <col min="10512" max="10752" width="9.140625" style="1"/>
    <col min="10753" max="10753" width="5.28515625" style="1" customWidth="1"/>
    <col min="10754" max="10754" width="38.42578125" style="1" customWidth="1"/>
    <col min="10755" max="10755" width="6.85546875" style="1" customWidth="1"/>
    <col min="10756" max="10757" width="9.140625" style="1"/>
    <col min="10758" max="10758" width="12" style="1" customWidth="1"/>
    <col min="10759" max="10759" width="12.7109375" style="1" customWidth="1"/>
    <col min="10760" max="10760" width="17.42578125" style="1" customWidth="1"/>
    <col min="10761" max="10761" width="8.85546875" style="1" customWidth="1"/>
    <col min="10762" max="10767" width="0" style="1" hidden="1" customWidth="1"/>
    <col min="10768" max="11008" width="9.140625" style="1"/>
    <col min="11009" max="11009" width="5.28515625" style="1" customWidth="1"/>
    <col min="11010" max="11010" width="38.42578125" style="1" customWidth="1"/>
    <col min="11011" max="11011" width="6.85546875" style="1" customWidth="1"/>
    <col min="11012" max="11013" width="9.140625" style="1"/>
    <col min="11014" max="11014" width="12" style="1" customWidth="1"/>
    <col min="11015" max="11015" width="12.7109375" style="1" customWidth="1"/>
    <col min="11016" max="11016" width="17.42578125" style="1" customWidth="1"/>
    <col min="11017" max="11017" width="8.85546875" style="1" customWidth="1"/>
    <col min="11018" max="11023" width="0" style="1" hidden="1" customWidth="1"/>
    <col min="11024" max="11264" width="9.140625" style="1"/>
    <col min="11265" max="11265" width="5.28515625" style="1" customWidth="1"/>
    <col min="11266" max="11266" width="38.42578125" style="1" customWidth="1"/>
    <col min="11267" max="11267" width="6.85546875" style="1" customWidth="1"/>
    <col min="11268" max="11269" width="9.140625" style="1"/>
    <col min="11270" max="11270" width="12" style="1" customWidth="1"/>
    <col min="11271" max="11271" width="12.7109375" style="1" customWidth="1"/>
    <col min="11272" max="11272" width="17.42578125" style="1" customWidth="1"/>
    <col min="11273" max="11273" width="8.85546875" style="1" customWidth="1"/>
    <col min="11274" max="11279" width="0" style="1" hidden="1" customWidth="1"/>
    <col min="11280" max="11520" width="9.140625" style="1"/>
    <col min="11521" max="11521" width="5.28515625" style="1" customWidth="1"/>
    <col min="11522" max="11522" width="38.42578125" style="1" customWidth="1"/>
    <col min="11523" max="11523" width="6.85546875" style="1" customWidth="1"/>
    <col min="11524" max="11525" width="9.140625" style="1"/>
    <col min="11526" max="11526" width="12" style="1" customWidth="1"/>
    <col min="11527" max="11527" width="12.7109375" style="1" customWidth="1"/>
    <col min="11528" max="11528" width="17.42578125" style="1" customWidth="1"/>
    <col min="11529" max="11529" width="8.85546875" style="1" customWidth="1"/>
    <col min="11530" max="11535" width="0" style="1" hidden="1" customWidth="1"/>
    <col min="11536" max="11776" width="9.140625" style="1"/>
    <col min="11777" max="11777" width="5.28515625" style="1" customWidth="1"/>
    <col min="11778" max="11778" width="38.42578125" style="1" customWidth="1"/>
    <col min="11779" max="11779" width="6.85546875" style="1" customWidth="1"/>
    <col min="11780" max="11781" width="9.140625" style="1"/>
    <col min="11782" max="11782" width="12" style="1" customWidth="1"/>
    <col min="11783" max="11783" width="12.7109375" style="1" customWidth="1"/>
    <col min="11784" max="11784" width="17.42578125" style="1" customWidth="1"/>
    <col min="11785" max="11785" width="8.85546875" style="1" customWidth="1"/>
    <col min="11786" max="11791" width="0" style="1" hidden="1" customWidth="1"/>
    <col min="11792" max="12032" width="9.140625" style="1"/>
    <col min="12033" max="12033" width="5.28515625" style="1" customWidth="1"/>
    <col min="12034" max="12034" width="38.42578125" style="1" customWidth="1"/>
    <col min="12035" max="12035" width="6.85546875" style="1" customWidth="1"/>
    <col min="12036" max="12037" width="9.140625" style="1"/>
    <col min="12038" max="12038" width="12" style="1" customWidth="1"/>
    <col min="12039" max="12039" width="12.7109375" style="1" customWidth="1"/>
    <col min="12040" max="12040" width="17.42578125" style="1" customWidth="1"/>
    <col min="12041" max="12041" width="8.85546875" style="1" customWidth="1"/>
    <col min="12042" max="12047" width="0" style="1" hidden="1" customWidth="1"/>
    <col min="12048" max="12288" width="9.140625" style="1"/>
    <col min="12289" max="12289" width="5.28515625" style="1" customWidth="1"/>
    <col min="12290" max="12290" width="38.42578125" style="1" customWidth="1"/>
    <col min="12291" max="12291" width="6.85546875" style="1" customWidth="1"/>
    <col min="12292" max="12293" width="9.140625" style="1"/>
    <col min="12294" max="12294" width="12" style="1" customWidth="1"/>
    <col min="12295" max="12295" width="12.7109375" style="1" customWidth="1"/>
    <col min="12296" max="12296" width="17.42578125" style="1" customWidth="1"/>
    <col min="12297" max="12297" width="8.85546875" style="1" customWidth="1"/>
    <col min="12298" max="12303" width="0" style="1" hidden="1" customWidth="1"/>
    <col min="12304" max="12544" width="9.140625" style="1"/>
    <col min="12545" max="12545" width="5.28515625" style="1" customWidth="1"/>
    <col min="12546" max="12546" width="38.42578125" style="1" customWidth="1"/>
    <col min="12547" max="12547" width="6.85546875" style="1" customWidth="1"/>
    <col min="12548" max="12549" width="9.140625" style="1"/>
    <col min="12550" max="12550" width="12" style="1" customWidth="1"/>
    <col min="12551" max="12551" width="12.7109375" style="1" customWidth="1"/>
    <col min="12552" max="12552" width="17.42578125" style="1" customWidth="1"/>
    <col min="12553" max="12553" width="8.85546875" style="1" customWidth="1"/>
    <col min="12554" max="12559" width="0" style="1" hidden="1" customWidth="1"/>
    <col min="12560" max="12800" width="9.140625" style="1"/>
    <col min="12801" max="12801" width="5.28515625" style="1" customWidth="1"/>
    <col min="12802" max="12802" width="38.42578125" style="1" customWidth="1"/>
    <col min="12803" max="12803" width="6.85546875" style="1" customWidth="1"/>
    <col min="12804" max="12805" width="9.140625" style="1"/>
    <col min="12806" max="12806" width="12" style="1" customWidth="1"/>
    <col min="12807" max="12807" width="12.7109375" style="1" customWidth="1"/>
    <col min="12808" max="12808" width="17.42578125" style="1" customWidth="1"/>
    <col min="12809" max="12809" width="8.85546875" style="1" customWidth="1"/>
    <col min="12810" max="12815" width="0" style="1" hidden="1" customWidth="1"/>
    <col min="12816" max="13056" width="9.140625" style="1"/>
    <col min="13057" max="13057" width="5.28515625" style="1" customWidth="1"/>
    <col min="13058" max="13058" width="38.42578125" style="1" customWidth="1"/>
    <col min="13059" max="13059" width="6.85546875" style="1" customWidth="1"/>
    <col min="13060" max="13061" width="9.140625" style="1"/>
    <col min="13062" max="13062" width="12" style="1" customWidth="1"/>
    <col min="13063" max="13063" width="12.7109375" style="1" customWidth="1"/>
    <col min="13064" max="13064" width="17.42578125" style="1" customWidth="1"/>
    <col min="13065" max="13065" width="8.85546875" style="1" customWidth="1"/>
    <col min="13066" max="13071" width="0" style="1" hidden="1" customWidth="1"/>
    <col min="13072" max="13312" width="9.140625" style="1"/>
    <col min="13313" max="13313" width="5.28515625" style="1" customWidth="1"/>
    <col min="13314" max="13314" width="38.42578125" style="1" customWidth="1"/>
    <col min="13315" max="13315" width="6.85546875" style="1" customWidth="1"/>
    <col min="13316" max="13317" width="9.140625" style="1"/>
    <col min="13318" max="13318" width="12" style="1" customWidth="1"/>
    <col min="13319" max="13319" width="12.7109375" style="1" customWidth="1"/>
    <col min="13320" max="13320" width="17.42578125" style="1" customWidth="1"/>
    <col min="13321" max="13321" width="8.85546875" style="1" customWidth="1"/>
    <col min="13322" max="13327" width="0" style="1" hidden="1" customWidth="1"/>
    <col min="13328" max="13568" width="9.140625" style="1"/>
    <col min="13569" max="13569" width="5.28515625" style="1" customWidth="1"/>
    <col min="13570" max="13570" width="38.42578125" style="1" customWidth="1"/>
    <col min="13571" max="13571" width="6.85546875" style="1" customWidth="1"/>
    <col min="13572" max="13573" width="9.140625" style="1"/>
    <col min="13574" max="13574" width="12" style="1" customWidth="1"/>
    <col min="13575" max="13575" width="12.7109375" style="1" customWidth="1"/>
    <col min="13576" max="13576" width="17.42578125" style="1" customWidth="1"/>
    <col min="13577" max="13577" width="8.85546875" style="1" customWidth="1"/>
    <col min="13578" max="13583" width="0" style="1" hidden="1" customWidth="1"/>
    <col min="13584" max="13824" width="9.140625" style="1"/>
    <col min="13825" max="13825" width="5.28515625" style="1" customWidth="1"/>
    <col min="13826" max="13826" width="38.42578125" style="1" customWidth="1"/>
    <col min="13827" max="13827" width="6.85546875" style="1" customWidth="1"/>
    <col min="13828" max="13829" width="9.140625" style="1"/>
    <col min="13830" max="13830" width="12" style="1" customWidth="1"/>
    <col min="13831" max="13831" width="12.7109375" style="1" customWidth="1"/>
    <col min="13832" max="13832" width="17.42578125" style="1" customWidth="1"/>
    <col min="13833" max="13833" width="8.85546875" style="1" customWidth="1"/>
    <col min="13834" max="13839" width="0" style="1" hidden="1" customWidth="1"/>
    <col min="13840" max="14080" width="9.140625" style="1"/>
    <col min="14081" max="14081" width="5.28515625" style="1" customWidth="1"/>
    <col min="14082" max="14082" width="38.42578125" style="1" customWidth="1"/>
    <col min="14083" max="14083" width="6.85546875" style="1" customWidth="1"/>
    <col min="14084" max="14085" width="9.140625" style="1"/>
    <col min="14086" max="14086" width="12" style="1" customWidth="1"/>
    <col min="14087" max="14087" width="12.7109375" style="1" customWidth="1"/>
    <col min="14088" max="14088" width="17.42578125" style="1" customWidth="1"/>
    <col min="14089" max="14089" width="8.85546875" style="1" customWidth="1"/>
    <col min="14090" max="14095" width="0" style="1" hidden="1" customWidth="1"/>
    <col min="14096" max="14336" width="9.140625" style="1"/>
    <col min="14337" max="14337" width="5.28515625" style="1" customWidth="1"/>
    <col min="14338" max="14338" width="38.42578125" style="1" customWidth="1"/>
    <col min="14339" max="14339" width="6.85546875" style="1" customWidth="1"/>
    <col min="14340" max="14341" width="9.140625" style="1"/>
    <col min="14342" max="14342" width="12" style="1" customWidth="1"/>
    <col min="14343" max="14343" width="12.7109375" style="1" customWidth="1"/>
    <col min="14344" max="14344" width="17.42578125" style="1" customWidth="1"/>
    <col min="14345" max="14345" width="8.85546875" style="1" customWidth="1"/>
    <col min="14346" max="14351" width="0" style="1" hidden="1" customWidth="1"/>
    <col min="14352" max="14592" width="9.140625" style="1"/>
    <col min="14593" max="14593" width="5.28515625" style="1" customWidth="1"/>
    <col min="14594" max="14594" width="38.42578125" style="1" customWidth="1"/>
    <col min="14595" max="14595" width="6.85546875" style="1" customWidth="1"/>
    <col min="14596" max="14597" width="9.140625" style="1"/>
    <col min="14598" max="14598" width="12" style="1" customWidth="1"/>
    <col min="14599" max="14599" width="12.7109375" style="1" customWidth="1"/>
    <col min="14600" max="14600" width="17.42578125" style="1" customWidth="1"/>
    <col min="14601" max="14601" width="8.85546875" style="1" customWidth="1"/>
    <col min="14602" max="14607" width="0" style="1" hidden="1" customWidth="1"/>
    <col min="14608" max="14848" width="9.140625" style="1"/>
    <col min="14849" max="14849" width="5.28515625" style="1" customWidth="1"/>
    <col min="14850" max="14850" width="38.42578125" style="1" customWidth="1"/>
    <col min="14851" max="14851" width="6.85546875" style="1" customWidth="1"/>
    <col min="14852" max="14853" width="9.140625" style="1"/>
    <col min="14854" max="14854" width="12" style="1" customWidth="1"/>
    <col min="14855" max="14855" width="12.7109375" style="1" customWidth="1"/>
    <col min="14856" max="14856" width="17.42578125" style="1" customWidth="1"/>
    <col min="14857" max="14857" width="8.85546875" style="1" customWidth="1"/>
    <col min="14858" max="14863" width="0" style="1" hidden="1" customWidth="1"/>
    <col min="14864" max="15104" width="9.140625" style="1"/>
    <col min="15105" max="15105" width="5.28515625" style="1" customWidth="1"/>
    <col min="15106" max="15106" width="38.42578125" style="1" customWidth="1"/>
    <col min="15107" max="15107" width="6.85546875" style="1" customWidth="1"/>
    <col min="15108" max="15109" width="9.140625" style="1"/>
    <col min="15110" max="15110" width="12" style="1" customWidth="1"/>
    <col min="15111" max="15111" width="12.7109375" style="1" customWidth="1"/>
    <col min="15112" max="15112" width="17.42578125" style="1" customWidth="1"/>
    <col min="15113" max="15113" width="8.85546875" style="1" customWidth="1"/>
    <col min="15114" max="15119" width="0" style="1" hidden="1" customWidth="1"/>
    <col min="15120" max="15360" width="9.140625" style="1"/>
    <col min="15361" max="15361" width="5.28515625" style="1" customWidth="1"/>
    <col min="15362" max="15362" width="38.42578125" style="1" customWidth="1"/>
    <col min="15363" max="15363" width="6.85546875" style="1" customWidth="1"/>
    <col min="15364" max="15365" width="9.140625" style="1"/>
    <col min="15366" max="15366" width="12" style="1" customWidth="1"/>
    <col min="15367" max="15367" width="12.7109375" style="1" customWidth="1"/>
    <col min="15368" max="15368" width="17.42578125" style="1" customWidth="1"/>
    <col min="15369" max="15369" width="8.85546875" style="1" customWidth="1"/>
    <col min="15370" max="15375" width="0" style="1" hidden="1" customWidth="1"/>
    <col min="15376" max="15616" width="9.140625" style="1"/>
    <col min="15617" max="15617" width="5.28515625" style="1" customWidth="1"/>
    <col min="15618" max="15618" width="38.42578125" style="1" customWidth="1"/>
    <col min="15619" max="15619" width="6.85546875" style="1" customWidth="1"/>
    <col min="15620" max="15621" width="9.140625" style="1"/>
    <col min="15622" max="15622" width="12" style="1" customWidth="1"/>
    <col min="15623" max="15623" width="12.7109375" style="1" customWidth="1"/>
    <col min="15624" max="15624" width="17.42578125" style="1" customWidth="1"/>
    <col min="15625" max="15625" width="8.85546875" style="1" customWidth="1"/>
    <col min="15626" max="15631" width="0" style="1" hidden="1" customWidth="1"/>
    <col min="15632" max="15872" width="9.140625" style="1"/>
    <col min="15873" max="15873" width="5.28515625" style="1" customWidth="1"/>
    <col min="15874" max="15874" width="38.42578125" style="1" customWidth="1"/>
    <col min="15875" max="15875" width="6.85546875" style="1" customWidth="1"/>
    <col min="15876" max="15877" width="9.140625" style="1"/>
    <col min="15878" max="15878" width="12" style="1" customWidth="1"/>
    <col min="15879" max="15879" width="12.7109375" style="1" customWidth="1"/>
    <col min="15880" max="15880" width="17.42578125" style="1" customWidth="1"/>
    <col min="15881" max="15881" width="8.85546875" style="1" customWidth="1"/>
    <col min="15882" max="15887" width="0" style="1" hidden="1" customWidth="1"/>
    <col min="15888" max="16128" width="9.140625" style="1"/>
    <col min="16129" max="16129" width="5.28515625" style="1" customWidth="1"/>
    <col min="16130" max="16130" width="38.42578125" style="1" customWidth="1"/>
    <col min="16131" max="16131" width="6.85546875" style="1" customWidth="1"/>
    <col min="16132" max="16133" width="9.140625" style="1"/>
    <col min="16134" max="16134" width="12" style="1" customWidth="1"/>
    <col min="16135" max="16135" width="12.7109375" style="1" customWidth="1"/>
    <col min="16136" max="16136" width="17.42578125" style="1" customWidth="1"/>
    <col min="16137" max="16137" width="8.85546875" style="1" customWidth="1"/>
    <col min="16138" max="16143" width="0" style="1" hidden="1" customWidth="1"/>
    <col min="16144" max="16384" width="9.140625" style="1"/>
  </cols>
  <sheetData>
    <row r="1" spans="1:7">
      <c r="A1" s="1" t="s">
        <v>0</v>
      </c>
      <c r="F1" s="1" t="s">
        <v>1</v>
      </c>
    </row>
    <row r="2" spans="1:7">
      <c r="A2" s="1" t="s">
        <v>2</v>
      </c>
      <c r="E2" s="1" t="s">
        <v>149</v>
      </c>
    </row>
    <row r="3" spans="1:7">
      <c r="A3" s="1" t="s">
        <v>3</v>
      </c>
      <c r="E3" s="1" t="s">
        <v>131</v>
      </c>
      <c r="F3" s="1" t="s">
        <v>150</v>
      </c>
    </row>
    <row r="8" spans="1:7" ht="15">
      <c r="A8" s="70"/>
      <c r="B8" s="70"/>
      <c r="C8" s="71"/>
      <c r="D8" s="71" t="s">
        <v>4</v>
      </c>
      <c r="E8" s="71"/>
      <c r="F8" s="70"/>
      <c r="G8" s="70"/>
    </row>
    <row r="9" spans="1:7" ht="15">
      <c r="A9" s="70"/>
      <c r="B9" s="70"/>
      <c r="C9" s="88" t="s">
        <v>148</v>
      </c>
      <c r="D9" s="89"/>
      <c r="E9" s="89"/>
      <c r="F9" s="89"/>
      <c r="G9" s="89"/>
    </row>
    <row r="10" spans="1:7" ht="15">
      <c r="A10" s="70"/>
      <c r="B10" s="70"/>
      <c r="C10" s="71" t="s">
        <v>135</v>
      </c>
      <c r="D10" s="71"/>
      <c r="E10" s="71"/>
      <c r="F10" s="70"/>
      <c r="G10" s="70"/>
    </row>
    <row r="11" spans="1:7" ht="15">
      <c r="A11" s="70"/>
      <c r="B11" s="70"/>
      <c r="C11" s="71"/>
      <c r="D11" s="71"/>
      <c r="E11" s="71"/>
      <c r="F11" s="70"/>
      <c r="G11" s="70"/>
    </row>
    <row r="12" spans="1:7" ht="15">
      <c r="A12" s="70"/>
      <c r="B12" s="70"/>
      <c r="C12" s="71"/>
      <c r="D12" s="71"/>
      <c r="E12" s="71"/>
      <c r="F12" s="70"/>
      <c r="G12" s="70"/>
    </row>
    <row r="13" spans="1:7" ht="15">
      <c r="A13" s="70" t="s">
        <v>127</v>
      </c>
      <c r="B13" s="70"/>
      <c r="C13" s="70"/>
      <c r="D13" s="70"/>
      <c r="E13" s="70"/>
      <c r="F13" s="70"/>
      <c r="G13" s="72">
        <v>6006.8</v>
      </c>
    </row>
    <row r="14" spans="1:7" ht="15">
      <c r="A14" s="70" t="s">
        <v>128</v>
      </c>
      <c r="B14" s="70"/>
      <c r="C14" s="70"/>
      <c r="D14" s="70"/>
      <c r="E14" s="70"/>
      <c r="F14" s="70"/>
      <c r="G14" s="73"/>
    </row>
    <row r="15" spans="1:7" ht="15">
      <c r="A15" s="70" t="s">
        <v>129</v>
      </c>
      <c r="B15" s="70"/>
      <c r="C15" s="70"/>
      <c r="D15" s="70"/>
      <c r="E15" s="70"/>
      <c r="F15" s="70"/>
      <c r="G15" s="75">
        <v>4731.3</v>
      </c>
    </row>
    <row r="16" spans="1:7" ht="15">
      <c r="A16" s="70" t="s">
        <v>130</v>
      </c>
      <c r="B16" s="70"/>
      <c r="C16" s="70"/>
      <c r="D16" s="70"/>
      <c r="E16" s="70"/>
      <c r="F16" s="70"/>
      <c r="G16" s="75">
        <v>1275.5</v>
      </c>
    </row>
    <row r="17" spans="1:14" ht="60">
      <c r="A17" s="2" t="s">
        <v>5</v>
      </c>
      <c r="B17" s="3" t="s">
        <v>6</v>
      </c>
      <c r="C17" s="4" t="s">
        <v>7</v>
      </c>
      <c r="D17" s="5" t="s">
        <v>8</v>
      </c>
      <c r="E17" s="4" t="s">
        <v>9</v>
      </c>
      <c r="F17" s="4" t="s">
        <v>10</v>
      </c>
      <c r="G17" s="4" t="s">
        <v>11</v>
      </c>
      <c r="H17" s="4" t="s">
        <v>12</v>
      </c>
    </row>
    <row r="18" spans="1:14">
      <c r="A18" s="6">
        <v>1</v>
      </c>
      <c r="B18" s="7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9">
        <v>8</v>
      </c>
    </row>
    <row r="19" spans="1:14" s="37" customFormat="1" ht="15.75">
      <c r="A19" s="34">
        <v>1</v>
      </c>
      <c r="B19" s="35" t="s">
        <v>13</v>
      </c>
      <c r="C19" s="36"/>
      <c r="D19" s="36"/>
      <c r="E19" s="36"/>
      <c r="F19" s="36"/>
      <c r="G19" s="36"/>
      <c r="H19" s="36"/>
      <c r="K19" s="58"/>
    </row>
    <row r="20" spans="1:14" ht="36">
      <c r="A20" s="6"/>
      <c r="B20" s="10" t="s">
        <v>18</v>
      </c>
      <c r="C20" s="8" t="s">
        <v>19</v>
      </c>
      <c r="D20" s="11">
        <v>150</v>
      </c>
      <c r="E20" s="59">
        <v>129.37220174999999</v>
      </c>
      <c r="F20" s="59">
        <v>292.82219999999995</v>
      </c>
      <c r="G20" s="59">
        <f>(E20+F20)*D20</f>
        <v>63329.160262499994</v>
      </c>
      <c r="H20" s="13" t="s">
        <v>141</v>
      </c>
      <c r="J20" s="12">
        <v>123.80115000000001</v>
      </c>
      <c r="K20" s="57">
        <f>J20*1.045</f>
        <v>129.37220174999999</v>
      </c>
      <c r="M20" s="12">
        <v>266.20199999999994</v>
      </c>
      <c r="N20" s="56">
        <f>M20*1.1</f>
        <v>292.82219999999995</v>
      </c>
    </row>
    <row r="21" spans="1:14">
      <c r="A21" s="6"/>
      <c r="B21" s="10" t="s">
        <v>20</v>
      </c>
      <c r="C21" s="8" t="s">
        <v>19</v>
      </c>
      <c r="D21" s="11"/>
      <c r="E21" s="59">
        <v>129.37220174999999</v>
      </c>
      <c r="F21" s="59">
        <v>292.82219999999995</v>
      </c>
      <c r="G21" s="59">
        <f>(E21+F21)*D21</f>
        <v>0</v>
      </c>
      <c r="H21" s="13"/>
      <c r="J21" s="12">
        <v>362.57319999999993</v>
      </c>
      <c r="K21" s="57">
        <f t="shared" ref="K21:K83" si="0">J21*1.045</f>
        <v>378.88899399999991</v>
      </c>
      <c r="M21" s="12">
        <v>382.60499999999996</v>
      </c>
      <c r="N21" s="56">
        <f t="shared" ref="N21:N83" si="1">M21*1.1</f>
        <v>420.8655</v>
      </c>
    </row>
    <row r="22" spans="1:14" s="37" customFormat="1" ht="15.75">
      <c r="A22" s="38" t="s">
        <v>22</v>
      </c>
      <c r="B22" s="35" t="s">
        <v>23</v>
      </c>
      <c r="C22" s="39"/>
      <c r="D22" s="40"/>
      <c r="E22" s="60"/>
      <c r="F22" s="60"/>
      <c r="G22" s="63"/>
      <c r="H22" s="42"/>
      <c r="J22" s="41"/>
      <c r="K22" s="57">
        <f t="shared" si="0"/>
        <v>0</v>
      </c>
      <c r="M22" s="41"/>
      <c r="N22" s="56">
        <f t="shared" si="1"/>
        <v>0</v>
      </c>
    </row>
    <row r="23" spans="1:14">
      <c r="A23" s="6"/>
      <c r="B23" s="10" t="s">
        <v>24</v>
      </c>
      <c r="C23" s="8"/>
      <c r="D23" s="11"/>
      <c r="E23" s="59">
        <v>0</v>
      </c>
      <c r="F23" s="59">
        <v>0</v>
      </c>
      <c r="G23" s="59"/>
      <c r="H23" s="13"/>
      <c r="J23" s="12">
        <v>0</v>
      </c>
      <c r="K23" s="57">
        <f t="shared" si="0"/>
        <v>0</v>
      </c>
      <c r="M23" s="12">
        <v>0</v>
      </c>
      <c r="N23" s="56">
        <f t="shared" si="1"/>
        <v>0</v>
      </c>
    </row>
    <row r="24" spans="1:14">
      <c r="A24" s="6"/>
      <c r="B24" s="10" t="s">
        <v>25</v>
      </c>
      <c r="C24" s="8" t="s">
        <v>26</v>
      </c>
      <c r="D24" s="11"/>
      <c r="E24" s="59">
        <v>154.59797924999995</v>
      </c>
      <c r="F24" s="59">
        <v>28.133599999999998</v>
      </c>
      <c r="G24" s="59">
        <f>(E24+F24)*D24</f>
        <v>0</v>
      </c>
      <c r="H24" s="13"/>
      <c r="J24" s="12">
        <v>147.94064999999998</v>
      </c>
      <c r="K24" s="57">
        <f t="shared" si="0"/>
        <v>154.59797924999995</v>
      </c>
      <c r="M24" s="12">
        <v>25.575999999999997</v>
      </c>
      <c r="N24" s="56">
        <f t="shared" si="1"/>
        <v>28.133599999999998</v>
      </c>
    </row>
    <row r="25" spans="1:14">
      <c r="A25" s="6"/>
      <c r="B25" s="10" t="s">
        <v>27</v>
      </c>
      <c r="C25" s="8" t="s">
        <v>26</v>
      </c>
      <c r="D25" s="11">
        <v>4</v>
      </c>
      <c r="E25" s="59">
        <v>209.59235824999996</v>
      </c>
      <c r="F25" s="59">
        <v>271.97499999999997</v>
      </c>
      <c r="G25" s="59">
        <f>(E25+F25)*D25</f>
        <v>1926.2694329999997</v>
      </c>
      <c r="H25" s="13" t="s">
        <v>142</v>
      </c>
      <c r="J25" s="12">
        <v>200.56684999999999</v>
      </c>
      <c r="K25" s="57">
        <f t="shared" si="0"/>
        <v>209.59235824999996</v>
      </c>
      <c r="M25" s="12">
        <v>247.24999999999997</v>
      </c>
      <c r="N25" s="56">
        <f t="shared" si="1"/>
        <v>271.97499999999997</v>
      </c>
    </row>
    <row r="26" spans="1:14">
      <c r="A26" s="6"/>
      <c r="B26" s="10" t="s">
        <v>28</v>
      </c>
      <c r="C26" s="8"/>
      <c r="D26" s="11"/>
      <c r="E26" s="59">
        <v>0</v>
      </c>
      <c r="F26" s="59">
        <v>0</v>
      </c>
      <c r="G26" s="59"/>
      <c r="H26" s="13"/>
      <c r="J26" s="12">
        <v>0</v>
      </c>
      <c r="K26" s="57">
        <f t="shared" si="0"/>
        <v>0</v>
      </c>
      <c r="M26" s="12">
        <v>0</v>
      </c>
      <c r="N26" s="56">
        <f t="shared" si="1"/>
        <v>0</v>
      </c>
    </row>
    <row r="27" spans="1:14">
      <c r="A27" s="6"/>
      <c r="B27" s="10" t="s">
        <v>29</v>
      </c>
      <c r="C27" s="8" t="s">
        <v>26</v>
      </c>
      <c r="D27" s="11"/>
      <c r="E27" s="59">
        <v>150.52472599999999</v>
      </c>
      <c r="F27" s="59">
        <v>14.1174</v>
      </c>
      <c r="G27" s="59">
        <f t="shared" ref="G27:G34" si="2">(E27+F27)*D27</f>
        <v>0</v>
      </c>
      <c r="H27" s="13"/>
      <c r="J27" s="12">
        <v>144.0428</v>
      </c>
      <c r="K27" s="57">
        <f t="shared" si="0"/>
        <v>150.52472599999999</v>
      </c>
      <c r="M27" s="12">
        <v>12.834</v>
      </c>
      <c r="N27" s="56">
        <f t="shared" si="1"/>
        <v>14.1174</v>
      </c>
    </row>
    <row r="28" spans="1:14">
      <c r="A28" s="6"/>
      <c r="B28" s="10" t="s">
        <v>30</v>
      </c>
      <c r="C28" s="8" t="s">
        <v>26</v>
      </c>
      <c r="D28" s="11"/>
      <c r="E28" s="59">
        <v>40.732532499999991</v>
      </c>
      <c r="F28" s="59">
        <v>24.692799999999998</v>
      </c>
      <c r="G28" s="59">
        <f t="shared" si="2"/>
        <v>0</v>
      </c>
      <c r="H28" s="13"/>
      <c r="J28" s="12">
        <v>38.978499999999997</v>
      </c>
      <c r="K28" s="57">
        <f t="shared" si="0"/>
        <v>40.732532499999991</v>
      </c>
      <c r="M28" s="12">
        <v>22.447999999999997</v>
      </c>
      <c r="N28" s="56">
        <f t="shared" si="1"/>
        <v>24.692799999999998</v>
      </c>
    </row>
    <row r="29" spans="1:14" ht="24">
      <c r="A29" s="6"/>
      <c r="B29" s="10" t="s">
        <v>31</v>
      </c>
      <c r="C29" s="8" t="s">
        <v>19</v>
      </c>
      <c r="D29" s="11"/>
      <c r="E29" s="59">
        <v>167.77872099999996</v>
      </c>
      <c r="F29" s="59">
        <v>298.07195000000002</v>
      </c>
      <c r="G29" s="59">
        <f t="shared" si="2"/>
        <v>0</v>
      </c>
      <c r="H29" s="12"/>
      <c r="J29" s="12">
        <v>160.55379999999997</v>
      </c>
      <c r="K29" s="57">
        <f t="shared" si="0"/>
        <v>167.77872099999996</v>
      </c>
      <c r="M29" s="12">
        <v>270.97449999999998</v>
      </c>
      <c r="N29" s="56">
        <f t="shared" si="1"/>
        <v>298.07195000000002</v>
      </c>
    </row>
    <row r="30" spans="1:14">
      <c r="A30" s="6"/>
      <c r="B30" s="10" t="s">
        <v>32</v>
      </c>
      <c r="C30" s="8" t="s">
        <v>19</v>
      </c>
      <c r="D30" s="11">
        <v>3</v>
      </c>
      <c r="E30" s="59">
        <v>170.06105324999996</v>
      </c>
      <c r="F30" s="59">
        <v>56.697300000000006</v>
      </c>
      <c r="G30" s="59">
        <f t="shared" si="2"/>
        <v>680.27505974999985</v>
      </c>
      <c r="H30" s="13" t="s">
        <v>142</v>
      </c>
      <c r="J30" s="12">
        <v>162.73784999999998</v>
      </c>
      <c r="K30" s="57">
        <f t="shared" si="0"/>
        <v>170.06105324999996</v>
      </c>
      <c r="M30" s="12">
        <v>51.542999999999999</v>
      </c>
      <c r="N30" s="56">
        <f t="shared" si="1"/>
        <v>56.697300000000006</v>
      </c>
    </row>
    <row r="31" spans="1:14">
      <c r="A31" s="14"/>
      <c r="B31" s="15" t="s">
        <v>33</v>
      </c>
      <c r="C31" s="9" t="s">
        <v>34</v>
      </c>
      <c r="D31" s="11">
        <v>10</v>
      </c>
      <c r="E31" s="59">
        <v>66.722727499999991</v>
      </c>
      <c r="F31" s="59">
        <v>5.6924999999999999</v>
      </c>
      <c r="G31" s="59">
        <f t="shared" si="2"/>
        <v>724.15227499999992</v>
      </c>
      <c r="H31" s="13" t="s">
        <v>142</v>
      </c>
      <c r="J31" s="12">
        <v>63.849499999999999</v>
      </c>
      <c r="K31" s="57">
        <f t="shared" si="0"/>
        <v>66.722727499999991</v>
      </c>
      <c r="M31" s="12">
        <v>5.1749999999999998</v>
      </c>
      <c r="N31" s="56">
        <f t="shared" si="1"/>
        <v>5.6924999999999999</v>
      </c>
    </row>
    <row r="32" spans="1:14">
      <c r="A32" s="16"/>
      <c r="B32" s="17" t="s">
        <v>35</v>
      </c>
      <c r="C32" s="18" t="s">
        <v>36</v>
      </c>
      <c r="D32" s="11">
        <v>2</v>
      </c>
      <c r="E32" s="59">
        <v>125.30986874999998</v>
      </c>
      <c r="F32" s="59">
        <v>0</v>
      </c>
      <c r="G32" s="64">
        <f t="shared" si="2"/>
        <v>250.61973749999996</v>
      </c>
      <c r="H32" s="13" t="s">
        <v>142</v>
      </c>
      <c r="J32" s="12">
        <v>119.91374999999999</v>
      </c>
      <c r="K32" s="57">
        <f t="shared" si="0"/>
        <v>125.30986874999998</v>
      </c>
      <c r="M32" s="12">
        <v>0</v>
      </c>
      <c r="N32" s="56">
        <f t="shared" si="1"/>
        <v>0</v>
      </c>
    </row>
    <row r="33" spans="1:14">
      <c r="A33" s="14"/>
      <c r="B33" s="19" t="s">
        <v>37</v>
      </c>
      <c r="C33" s="9" t="s">
        <v>19</v>
      </c>
      <c r="D33" s="11">
        <v>3</v>
      </c>
      <c r="E33" s="59">
        <v>322.71522799999991</v>
      </c>
      <c r="F33" s="59">
        <v>913.93720000000008</v>
      </c>
      <c r="G33" s="59">
        <f t="shared" si="2"/>
        <v>3709.9572839999996</v>
      </c>
      <c r="H33" s="13" t="s">
        <v>142</v>
      </c>
      <c r="J33" s="12">
        <v>308.81839999999994</v>
      </c>
      <c r="K33" s="57">
        <f t="shared" si="0"/>
        <v>322.71522799999991</v>
      </c>
      <c r="M33" s="12">
        <v>830.85199999999998</v>
      </c>
      <c r="N33" s="56">
        <f t="shared" si="1"/>
        <v>913.93720000000008</v>
      </c>
    </row>
    <row r="34" spans="1:14">
      <c r="A34" s="14"/>
      <c r="B34" s="20" t="s">
        <v>38</v>
      </c>
      <c r="C34" s="21" t="s">
        <v>19</v>
      </c>
      <c r="D34" s="11">
        <v>1</v>
      </c>
      <c r="E34" s="59">
        <v>310.70295299999992</v>
      </c>
      <c r="F34" s="59">
        <v>13.90235</v>
      </c>
      <c r="G34" s="59">
        <f t="shared" si="2"/>
        <v>324.60530299999994</v>
      </c>
      <c r="H34" s="13" t="s">
        <v>142</v>
      </c>
      <c r="J34" s="12">
        <v>297.32339999999994</v>
      </c>
      <c r="K34" s="57">
        <f t="shared" si="0"/>
        <v>310.70295299999992</v>
      </c>
      <c r="M34" s="12">
        <v>12.638499999999999</v>
      </c>
      <c r="N34" s="56">
        <f t="shared" si="1"/>
        <v>13.90235</v>
      </c>
    </row>
    <row r="35" spans="1:14">
      <c r="A35" s="14"/>
      <c r="B35" s="10" t="s">
        <v>39</v>
      </c>
      <c r="C35" s="8" t="s">
        <v>112</v>
      </c>
      <c r="D35" s="11"/>
      <c r="E35" s="59">
        <v>7595.339641999999</v>
      </c>
      <c r="F35" s="59">
        <v>1890.1756500000001</v>
      </c>
      <c r="G35" s="59">
        <f>(E35+F35)*D35</f>
        <v>0</v>
      </c>
      <c r="H35" s="13"/>
      <c r="J35" s="12">
        <v>7268.2675999999992</v>
      </c>
      <c r="K35" s="57">
        <f t="shared" si="0"/>
        <v>7595.339641999999</v>
      </c>
      <c r="M35" s="12">
        <v>1718.3415</v>
      </c>
      <c r="N35" s="56">
        <f t="shared" si="1"/>
        <v>1890.1756500000001</v>
      </c>
    </row>
    <row r="36" spans="1:14">
      <c r="A36" s="14"/>
      <c r="B36" s="10" t="s">
        <v>105</v>
      </c>
      <c r="C36" s="8" t="s">
        <v>40</v>
      </c>
      <c r="D36" s="11"/>
      <c r="E36" s="59">
        <v>3164.3717627499996</v>
      </c>
      <c r="F36" s="59">
        <v>1622.3498500000001</v>
      </c>
      <c r="G36" s="59">
        <f t="shared" ref="G36:G42" si="3">(E36+F36)*D36</f>
        <v>0</v>
      </c>
      <c r="H36" s="9"/>
      <c r="J36" s="12">
        <v>3028.1069499999999</v>
      </c>
      <c r="K36" s="57">
        <f t="shared" si="0"/>
        <v>3164.3717627499996</v>
      </c>
      <c r="M36" s="12">
        <v>1474.8634999999999</v>
      </c>
      <c r="N36" s="56">
        <f t="shared" si="1"/>
        <v>1622.3498500000001</v>
      </c>
    </row>
    <row r="37" spans="1:14">
      <c r="A37" s="14"/>
      <c r="B37" s="10" t="s">
        <v>41</v>
      </c>
      <c r="C37" s="8" t="s">
        <v>26</v>
      </c>
      <c r="D37" s="11"/>
      <c r="E37" s="59">
        <v>1598.6044772499999</v>
      </c>
      <c r="F37" s="59">
        <v>5299.88195</v>
      </c>
      <c r="G37" s="59">
        <f t="shared" si="3"/>
        <v>0</v>
      </c>
      <c r="H37" s="13"/>
      <c r="J37" s="12">
        <v>1529.76505</v>
      </c>
      <c r="K37" s="57">
        <f t="shared" si="0"/>
        <v>1598.6044772499999</v>
      </c>
      <c r="M37" s="12">
        <v>4818.0744999999997</v>
      </c>
      <c r="N37" s="56">
        <f t="shared" si="1"/>
        <v>5299.88195</v>
      </c>
    </row>
    <row r="38" spans="1:14">
      <c r="A38" s="14"/>
      <c r="B38" s="10" t="s">
        <v>42</v>
      </c>
      <c r="C38" s="8" t="s">
        <v>40</v>
      </c>
      <c r="D38" s="11"/>
      <c r="E38" s="59">
        <v>1529.2281289999996</v>
      </c>
      <c r="F38" s="59">
        <v>5462.5482999999995</v>
      </c>
      <c r="G38" s="59">
        <f t="shared" si="3"/>
        <v>0</v>
      </c>
      <c r="H38" s="13"/>
      <c r="J38" s="12">
        <v>1463.3761999999997</v>
      </c>
      <c r="K38" s="57">
        <f t="shared" si="0"/>
        <v>1529.2281289999996</v>
      </c>
      <c r="M38" s="12">
        <v>4965.9529999999995</v>
      </c>
      <c r="N38" s="56">
        <f t="shared" si="1"/>
        <v>5462.5482999999995</v>
      </c>
    </row>
    <row r="39" spans="1:14">
      <c r="A39" s="14"/>
      <c r="B39" s="10" t="s">
        <v>111</v>
      </c>
      <c r="C39" s="8" t="s">
        <v>26</v>
      </c>
      <c r="D39" s="11">
        <v>13</v>
      </c>
      <c r="E39" s="59">
        <v>115.82017149999999</v>
      </c>
      <c r="F39" s="59">
        <v>6968.2271999999994</v>
      </c>
      <c r="G39" s="59">
        <f t="shared" si="3"/>
        <v>92092.615829499991</v>
      </c>
      <c r="H39" s="13" t="s">
        <v>142</v>
      </c>
      <c r="J39" s="12">
        <v>110.83269999999999</v>
      </c>
      <c r="K39" s="57">
        <f t="shared" si="0"/>
        <v>115.82017149999999</v>
      </c>
      <c r="M39" s="12">
        <v>6334.7519999999986</v>
      </c>
      <c r="N39" s="56">
        <f t="shared" si="1"/>
        <v>6968.2271999999994</v>
      </c>
    </row>
    <row r="40" spans="1:14">
      <c r="A40" s="14"/>
      <c r="B40" s="10" t="s">
        <v>43</v>
      </c>
      <c r="C40" s="8" t="s">
        <v>44</v>
      </c>
      <c r="D40" s="11"/>
      <c r="E40" s="59">
        <v>1563.9763644999998</v>
      </c>
      <c r="F40" s="59">
        <v>2615.7923000000001</v>
      </c>
      <c r="G40" s="59">
        <f t="shared" si="3"/>
        <v>0</v>
      </c>
      <c r="H40" s="9"/>
      <c r="J40" s="12">
        <v>1496.6280999999999</v>
      </c>
      <c r="K40" s="57">
        <f t="shared" si="0"/>
        <v>1563.9763644999998</v>
      </c>
      <c r="M40" s="12">
        <v>2377.9929999999999</v>
      </c>
      <c r="N40" s="56">
        <f t="shared" si="1"/>
        <v>2615.7923000000001</v>
      </c>
    </row>
    <row r="41" spans="1:14">
      <c r="A41" s="14"/>
      <c r="B41" s="10" t="s">
        <v>103</v>
      </c>
      <c r="C41" s="8" t="s">
        <v>19</v>
      </c>
      <c r="D41" s="11"/>
      <c r="E41" s="59">
        <v>239.48108249999999</v>
      </c>
      <c r="F41" s="59">
        <v>491.43984999999998</v>
      </c>
      <c r="G41" s="59">
        <f t="shared" si="3"/>
        <v>0</v>
      </c>
      <c r="H41" s="9"/>
      <c r="J41" s="12">
        <v>229.16849999999999</v>
      </c>
      <c r="K41" s="57">
        <f t="shared" si="0"/>
        <v>239.48108249999999</v>
      </c>
      <c r="M41" s="12">
        <v>446.76349999999996</v>
      </c>
      <c r="N41" s="56">
        <f t="shared" si="1"/>
        <v>491.43984999999998</v>
      </c>
    </row>
    <row r="42" spans="1:14">
      <c r="A42" s="14"/>
      <c r="B42" s="10" t="s">
        <v>104</v>
      </c>
      <c r="C42" s="8" t="s">
        <v>21</v>
      </c>
      <c r="D42" s="11"/>
      <c r="E42" s="59">
        <v>376.74862499999995</v>
      </c>
      <c r="F42" s="59">
        <v>100.01090000000001</v>
      </c>
      <c r="G42" s="59">
        <f t="shared" si="3"/>
        <v>0</v>
      </c>
      <c r="H42" s="13"/>
      <c r="J42" s="12">
        <v>360.52499999999998</v>
      </c>
      <c r="K42" s="57">
        <f t="shared" si="0"/>
        <v>376.74862499999995</v>
      </c>
      <c r="M42" s="12">
        <v>90.918999999999997</v>
      </c>
      <c r="N42" s="56">
        <f t="shared" si="1"/>
        <v>100.01090000000001</v>
      </c>
    </row>
    <row r="43" spans="1:14" s="37" customFormat="1" ht="31.5">
      <c r="A43" s="43" t="s">
        <v>45</v>
      </c>
      <c r="B43" s="35" t="s">
        <v>46</v>
      </c>
      <c r="C43" s="44"/>
      <c r="D43" s="36"/>
      <c r="E43" s="60"/>
      <c r="F43" s="60"/>
      <c r="G43" s="63"/>
      <c r="H43" s="44"/>
      <c r="J43" s="41"/>
      <c r="K43" s="57">
        <f t="shared" si="0"/>
        <v>0</v>
      </c>
      <c r="M43" s="41"/>
      <c r="N43" s="56">
        <f t="shared" si="1"/>
        <v>0</v>
      </c>
    </row>
    <row r="44" spans="1:14" ht="24">
      <c r="A44" s="22"/>
      <c r="B44" s="48" t="s">
        <v>106</v>
      </c>
      <c r="C44" s="23" t="s">
        <v>34</v>
      </c>
      <c r="D44" s="11">
        <v>20</v>
      </c>
      <c r="E44" s="59">
        <v>304.39104849999995</v>
      </c>
      <c r="F44" s="59">
        <v>89.081299999999999</v>
      </c>
      <c r="G44" s="65">
        <f t="shared" ref="G44:G55" si="4">(E44+F44)*D44</f>
        <v>7869.4469699999991</v>
      </c>
      <c r="H44" s="13" t="s">
        <v>142</v>
      </c>
      <c r="J44" s="12">
        <v>291.2833</v>
      </c>
      <c r="K44" s="57">
        <f t="shared" si="0"/>
        <v>304.39104849999995</v>
      </c>
      <c r="M44" s="12">
        <v>80.98299999999999</v>
      </c>
      <c r="N44" s="56">
        <f t="shared" si="1"/>
        <v>89.081299999999999</v>
      </c>
    </row>
    <row r="45" spans="1:14" ht="24">
      <c r="A45" s="22"/>
      <c r="B45" s="48" t="s">
        <v>107</v>
      </c>
      <c r="C45" s="23" t="s">
        <v>34</v>
      </c>
      <c r="D45" s="11">
        <v>20</v>
      </c>
      <c r="E45" s="59">
        <v>304.39104849999995</v>
      </c>
      <c r="F45" s="59">
        <v>126.7024</v>
      </c>
      <c r="G45" s="65">
        <f t="shared" si="4"/>
        <v>8621.8689699999995</v>
      </c>
      <c r="H45" s="13" t="s">
        <v>142</v>
      </c>
      <c r="J45" s="12">
        <v>291.2833</v>
      </c>
      <c r="K45" s="57">
        <f t="shared" si="0"/>
        <v>304.39104849999995</v>
      </c>
      <c r="M45" s="12">
        <v>115.18399999999998</v>
      </c>
      <c r="N45" s="56">
        <f t="shared" si="1"/>
        <v>126.7024</v>
      </c>
    </row>
    <row r="46" spans="1:14" ht="24">
      <c r="A46" s="22"/>
      <c r="B46" s="48" t="s">
        <v>108</v>
      </c>
      <c r="C46" s="23" t="s">
        <v>34</v>
      </c>
      <c r="D46" s="11">
        <v>10</v>
      </c>
      <c r="E46" s="59">
        <v>448.05785749999995</v>
      </c>
      <c r="F46" s="59">
        <v>193.41849999999999</v>
      </c>
      <c r="G46" s="65">
        <f t="shared" si="4"/>
        <v>6414.763574999999</v>
      </c>
      <c r="H46" s="13" t="s">
        <v>142</v>
      </c>
      <c r="J46" s="12">
        <v>428.76349999999996</v>
      </c>
      <c r="K46" s="57">
        <f t="shared" si="0"/>
        <v>448.05785749999995</v>
      </c>
      <c r="M46" s="12">
        <v>175.83499999999998</v>
      </c>
      <c r="N46" s="56">
        <f t="shared" si="1"/>
        <v>193.41849999999999</v>
      </c>
    </row>
    <row r="47" spans="1:14" ht="24">
      <c r="A47" s="22"/>
      <c r="B47" s="48" t="s">
        <v>109</v>
      </c>
      <c r="C47" s="23" t="s">
        <v>34</v>
      </c>
      <c r="D47" s="11">
        <v>10</v>
      </c>
      <c r="E47" s="59">
        <v>448.05785749999995</v>
      </c>
      <c r="F47" s="59">
        <v>273.88515000000001</v>
      </c>
      <c r="G47" s="65">
        <f t="shared" si="4"/>
        <v>7219.4300750000002</v>
      </c>
      <c r="H47" s="13" t="s">
        <v>142</v>
      </c>
      <c r="J47" s="12">
        <v>428.76349999999996</v>
      </c>
      <c r="K47" s="57">
        <f t="shared" si="0"/>
        <v>448.05785749999995</v>
      </c>
      <c r="M47" s="12">
        <v>248.98649999999998</v>
      </c>
      <c r="N47" s="56">
        <f t="shared" si="1"/>
        <v>273.88515000000001</v>
      </c>
    </row>
    <row r="48" spans="1:14" ht="1.5" hidden="1" customHeight="1">
      <c r="A48" s="22"/>
      <c r="B48" s="48"/>
      <c r="C48" s="23"/>
      <c r="D48" s="11"/>
      <c r="E48" s="59">
        <v>0</v>
      </c>
      <c r="F48" s="59">
        <v>0</v>
      </c>
      <c r="G48" s="65"/>
      <c r="H48" s="23"/>
      <c r="J48" s="12">
        <v>0</v>
      </c>
      <c r="K48" s="57">
        <f t="shared" si="0"/>
        <v>0</v>
      </c>
      <c r="M48" s="12">
        <v>0</v>
      </c>
      <c r="N48" s="56">
        <f t="shared" si="1"/>
        <v>0</v>
      </c>
    </row>
    <row r="49" spans="1:14">
      <c r="A49" s="14"/>
      <c r="B49" s="19" t="s">
        <v>47</v>
      </c>
      <c r="C49" s="9" t="s">
        <v>26</v>
      </c>
      <c r="D49" s="11">
        <v>8</v>
      </c>
      <c r="E49" s="59">
        <v>156.70558749999998</v>
      </c>
      <c r="F49" s="59">
        <v>418.70234999999997</v>
      </c>
      <c r="G49" s="59">
        <f t="shared" si="4"/>
        <v>4603.2634999999991</v>
      </c>
      <c r="H49" s="13" t="s">
        <v>142</v>
      </c>
      <c r="J49" s="12">
        <v>149.95749999999998</v>
      </c>
      <c r="K49" s="57">
        <f t="shared" si="0"/>
        <v>156.70558749999998</v>
      </c>
      <c r="M49" s="12">
        <v>380.63849999999996</v>
      </c>
      <c r="N49" s="56">
        <f t="shared" si="1"/>
        <v>418.70234999999997</v>
      </c>
    </row>
    <row r="50" spans="1:14">
      <c r="A50" s="14"/>
      <c r="B50" s="19" t="s">
        <v>48</v>
      </c>
      <c r="C50" s="9" t="s">
        <v>26</v>
      </c>
      <c r="D50" s="11"/>
      <c r="E50" s="59">
        <v>156.70558749999998</v>
      </c>
      <c r="F50" s="59">
        <v>276.74405000000002</v>
      </c>
      <c r="G50" s="59">
        <f t="shared" si="4"/>
        <v>0</v>
      </c>
      <c r="H50" s="9"/>
      <c r="J50" s="12">
        <v>149.95749999999998</v>
      </c>
      <c r="K50" s="57">
        <f t="shared" si="0"/>
        <v>156.70558749999998</v>
      </c>
      <c r="M50" s="12">
        <v>251.5855</v>
      </c>
      <c r="N50" s="56">
        <f t="shared" si="1"/>
        <v>276.74405000000002</v>
      </c>
    </row>
    <row r="51" spans="1:14">
      <c r="A51" s="14"/>
      <c r="B51" s="19" t="s">
        <v>49</v>
      </c>
      <c r="C51" s="9" t="s">
        <v>26</v>
      </c>
      <c r="D51" s="11">
        <v>8</v>
      </c>
      <c r="E51" s="59">
        <v>121.37857874999999</v>
      </c>
      <c r="F51" s="59">
        <v>219.1233</v>
      </c>
      <c r="G51" s="59">
        <f t="shared" si="4"/>
        <v>2724.01503</v>
      </c>
      <c r="H51" s="13" t="s">
        <v>142</v>
      </c>
      <c r="J51" s="12">
        <v>116.15174999999999</v>
      </c>
      <c r="K51" s="57">
        <f t="shared" si="0"/>
        <v>121.37857874999999</v>
      </c>
      <c r="M51" s="12">
        <v>199.20299999999997</v>
      </c>
      <c r="N51" s="56">
        <f t="shared" si="1"/>
        <v>219.1233</v>
      </c>
    </row>
    <row r="52" spans="1:14">
      <c r="A52" s="14"/>
      <c r="B52" s="19" t="s">
        <v>50</v>
      </c>
      <c r="C52" s="9" t="s">
        <v>26</v>
      </c>
      <c r="D52" s="11">
        <v>2</v>
      </c>
      <c r="E52" s="59">
        <v>504.74487524999995</v>
      </c>
      <c r="F52" s="59">
        <v>1480.2017999999998</v>
      </c>
      <c r="G52" s="59">
        <f t="shared" si="4"/>
        <v>3969.8933504999995</v>
      </c>
      <c r="H52" s="13" t="s">
        <v>142</v>
      </c>
      <c r="J52" s="12">
        <v>483.00944999999996</v>
      </c>
      <c r="K52" s="57">
        <f t="shared" si="0"/>
        <v>504.74487524999995</v>
      </c>
      <c r="M52" s="12">
        <v>1345.6379999999997</v>
      </c>
      <c r="N52" s="56">
        <f t="shared" si="1"/>
        <v>1480.2017999999998</v>
      </c>
    </row>
    <row r="53" spans="1:14">
      <c r="A53" s="14"/>
      <c r="B53" s="19" t="s">
        <v>51</v>
      </c>
      <c r="C53" s="9" t="s">
        <v>26</v>
      </c>
      <c r="D53" s="11">
        <v>2</v>
      </c>
      <c r="E53" s="59">
        <v>706.81318124999984</v>
      </c>
      <c r="F53" s="59">
        <v>2360.1484500000001</v>
      </c>
      <c r="G53" s="59">
        <f t="shared" si="4"/>
        <v>6133.9232625000004</v>
      </c>
      <c r="H53" s="13" t="s">
        <v>142</v>
      </c>
      <c r="J53" s="12">
        <v>676.37624999999991</v>
      </c>
      <c r="K53" s="57">
        <f t="shared" si="0"/>
        <v>706.81318124999984</v>
      </c>
      <c r="M53" s="12">
        <v>2145.5895</v>
      </c>
      <c r="N53" s="56">
        <f t="shared" si="1"/>
        <v>2360.1484500000001</v>
      </c>
    </row>
    <row r="54" spans="1:14">
      <c r="A54" s="14"/>
      <c r="B54" s="19" t="s">
        <v>52</v>
      </c>
      <c r="C54" s="9" t="s">
        <v>26</v>
      </c>
      <c r="D54" s="11"/>
      <c r="E54" s="59">
        <v>706.81318124999984</v>
      </c>
      <c r="F54" s="59">
        <v>3499.6098499999998</v>
      </c>
      <c r="G54" s="59">
        <f t="shared" si="4"/>
        <v>0</v>
      </c>
      <c r="H54" s="9"/>
      <c r="J54" s="12">
        <v>676.37624999999991</v>
      </c>
      <c r="K54" s="57">
        <f t="shared" si="0"/>
        <v>706.81318124999984</v>
      </c>
      <c r="M54" s="12">
        <v>3181.4634999999994</v>
      </c>
      <c r="N54" s="56">
        <f t="shared" si="1"/>
        <v>3499.6098499999998</v>
      </c>
    </row>
    <row r="55" spans="1:14">
      <c r="A55" s="14"/>
      <c r="B55" s="10" t="s">
        <v>53</v>
      </c>
      <c r="C55" s="9" t="s">
        <v>34</v>
      </c>
      <c r="D55" s="11">
        <v>15</v>
      </c>
      <c r="E55" s="59">
        <v>69.703955749999992</v>
      </c>
      <c r="F55" s="59">
        <v>43.515999999999998</v>
      </c>
      <c r="G55" s="59">
        <f t="shared" si="4"/>
        <v>1698.2993362499999</v>
      </c>
      <c r="H55" s="9" t="s">
        <v>143</v>
      </c>
      <c r="J55" s="12">
        <v>66.702349999999996</v>
      </c>
      <c r="K55" s="57">
        <f t="shared" si="0"/>
        <v>69.703955749999992</v>
      </c>
      <c r="M55" s="12">
        <v>39.559999999999995</v>
      </c>
      <c r="N55" s="56">
        <f t="shared" si="1"/>
        <v>43.515999999999998</v>
      </c>
    </row>
    <row r="56" spans="1:14" s="37" customFormat="1" ht="15.75">
      <c r="A56" s="43" t="s">
        <v>54</v>
      </c>
      <c r="B56" s="35" t="s">
        <v>55</v>
      </c>
      <c r="C56" s="44"/>
      <c r="D56" s="36"/>
      <c r="E56" s="60"/>
      <c r="F56" s="60"/>
      <c r="G56" s="63"/>
      <c r="H56" s="44"/>
      <c r="J56" s="41"/>
      <c r="K56" s="57">
        <f t="shared" si="0"/>
        <v>0</v>
      </c>
      <c r="M56" s="41"/>
      <c r="N56" s="56">
        <f t="shared" si="1"/>
        <v>0</v>
      </c>
    </row>
    <row r="57" spans="1:14">
      <c r="A57" s="14"/>
      <c r="B57" s="19" t="s">
        <v>56</v>
      </c>
      <c r="C57" s="9" t="s">
        <v>34</v>
      </c>
      <c r="D57" s="11"/>
      <c r="E57" s="59">
        <v>244.94120749999996</v>
      </c>
      <c r="F57" s="59">
        <v>218.50344999999999</v>
      </c>
      <c r="G57" s="59">
        <f t="shared" ref="G57:G61" si="5">(E57+F57)*D57</f>
        <v>0</v>
      </c>
      <c r="H57" s="9"/>
      <c r="J57" s="12">
        <v>234.39349999999999</v>
      </c>
      <c r="K57" s="57">
        <f t="shared" si="0"/>
        <v>244.94120749999996</v>
      </c>
      <c r="M57" s="12">
        <v>198.63949999999997</v>
      </c>
      <c r="N57" s="56">
        <f t="shared" si="1"/>
        <v>218.50344999999999</v>
      </c>
    </row>
    <row r="58" spans="1:14">
      <c r="A58" s="14"/>
      <c r="B58" s="19" t="s">
        <v>102</v>
      </c>
      <c r="C58" s="9"/>
      <c r="D58" s="11">
        <v>15</v>
      </c>
      <c r="E58" s="59">
        <v>252.82562799999999</v>
      </c>
      <c r="F58" s="59">
        <v>323.30869999999999</v>
      </c>
      <c r="G58" s="59">
        <f t="shared" si="5"/>
        <v>8642.0149199999996</v>
      </c>
      <c r="H58" s="13" t="s">
        <v>142</v>
      </c>
      <c r="J58" s="12">
        <v>241.9384</v>
      </c>
      <c r="K58" s="57">
        <f t="shared" si="0"/>
        <v>252.82562799999999</v>
      </c>
      <c r="M58" s="12">
        <v>293.91699999999997</v>
      </c>
      <c r="N58" s="56">
        <f t="shared" si="1"/>
        <v>323.30869999999999</v>
      </c>
    </row>
    <row r="59" spans="1:14" ht="24">
      <c r="A59" s="14"/>
      <c r="B59" s="19" t="s">
        <v>57</v>
      </c>
      <c r="C59" s="9" t="s">
        <v>34</v>
      </c>
      <c r="D59" s="11">
        <v>15</v>
      </c>
      <c r="E59" s="59">
        <v>252.82562799999999</v>
      </c>
      <c r="F59" s="59">
        <v>323.30869999999999</v>
      </c>
      <c r="G59" s="59">
        <f t="shared" si="5"/>
        <v>8642.0149199999996</v>
      </c>
      <c r="H59" s="13" t="s">
        <v>142</v>
      </c>
      <c r="J59" s="12">
        <v>241.9384</v>
      </c>
      <c r="K59" s="57">
        <f t="shared" si="0"/>
        <v>252.82562799999999</v>
      </c>
      <c r="M59" s="12">
        <v>293.91699999999997</v>
      </c>
      <c r="N59" s="56">
        <f t="shared" si="1"/>
        <v>323.30869999999999</v>
      </c>
    </row>
    <row r="60" spans="1:14">
      <c r="A60" s="14"/>
      <c r="B60" s="10" t="s">
        <v>58</v>
      </c>
      <c r="C60" s="9" t="s">
        <v>34</v>
      </c>
      <c r="D60" s="11">
        <v>20</v>
      </c>
      <c r="E60" s="59">
        <v>46.574866249999992</v>
      </c>
      <c r="F60" s="59">
        <v>0</v>
      </c>
      <c r="G60" s="59">
        <f t="shared" si="5"/>
        <v>931.49732499999982</v>
      </c>
      <c r="H60" s="13" t="s">
        <v>142</v>
      </c>
      <c r="J60" s="12">
        <v>44.569249999999997</v>
      </c>
      <c r="K60" s="57">
        <f t="shared" si="0"/>
        <v>46.574866249999992</v>
      </c>
      <c r="M60" s="12">
        <v>0</v>
      </c>
      <c r="N60" s="56">
        <f t="shared" si="1"/>
        <v>0</v>
      </c>
    </row>
    <row r="61" spans="1:14" ht="24">
      <c r="A61" s="14"/>
      <c r="B61" s="24" t="s">
        <v>59</v>
      </c>
      <c r="C61" s="9" t="s">
        <v>60</v>
      </c>
      <c r="D61" s="11">
        <v>8</v>
      </c>
      <c r="E61" s="59">
        <v>87.591325249999983</v>
      </c>
      <c r="F61" s="59">
        <v>0</v>
      </c>
      <c r="G61" s="59">
        <f t="shared" si="5"/>
        <v>700.73060199999986</v>
      </c>
      <c r="H61" s="13" t="s">
        <v>142</v>
      </c>
      <c r="J61" s="12">
        <v>83.819449999999989</v>
      </c>
      <c r="K61" s="57">
        <f t="shared" si="0"/>
        <v>87.591325249999983</v>
      </c>
      <c r="M61" s="12">
        <v>0</v>
      </c>
      <c r="N61" s="56">
        <f t="shared" si="1"/>
        <v>0</v>
      </c>
    </row>
    <row r="62" spans="1:14" s="37" customFormat="1" ht="15.75">
      <c r="A62" s="43" t="s">
        <v>61</v>
      </c>
      <c r="B62" s="35" t="s">
        <v>62</v>
      </c>
      <c r="C62" s="44"/>
      <c r="D62" s="36"/>
      <c r="E62" s="60"/>
      <c r="F62" s="60"/>
      <c r="G62" s="63"/>
      <c r="H62" s="44"/>
      <c r="J62" s="41"/>
      <c r="K62" s="57">
        <f t="shared" si="0"/>
        <v>0</v>
      </c>
      <c r="M62" s="41"/>
      <c r="N62" s="56">
        <f t="shared" si="1"/>
        <v>0</v>
      </c>
    </row>
    <row r="63" spans="1:14">
      <c r="A63" s="16"/>
      <c r="B63" s="25" t="s">
        <v>63</v>
      </c>
      <c r="C63" s="18" t="s">
        <v>26</v>
      </c>
      <c r="D63" s="26">
        <v>4</v>
      </c>
      <c r="E63" s="59">
        <v>188.12314674999999</v>
      </c>
      <c r="F63" s="59">
        <v>104.57755</v>
      </c>
      <c r="G63" s="59">
        <f t="shared" ref="G63:G78" si="6">(E63+F63)*D63</f>
        <v>1170.8027870000001</v>
      </c>
      <c r="H63" s="18" t="s">
        <v>141</v>
      </c>
      <c r="J63" s="12">
        <v>180.02215000000001</v>
      </c>
      <c r="K63" s="57">
        <f t="shared" si="0"/>
        <v>188.12314674999999</v>
      </c>
      <c r="M63" s="12">
        <v>95.070499999999996</v>
      </c>
      <c r="N63" s="56">
        <f t="shared" si="1"/>
        <v>104.57755</v>
      </c>
    </row>
    <row r="64" spans="1:14" ht="24">
      <c r="A64" s="14"/>
      <c r="B64" s="15" t="s">
        <v>110</v>
      </c>
      <c r="C64" s="27" t="s">
        <v>64</v>
      </c>
      <c r="D64" s="28">
        <v>2875</v>
      </c>
      <c r="E64" s="59">
        <v>1.27</v>
      </c>
      <c r="F64" s="59">
        <v>0</v>
      </c>
      <c r="G64" s="59">
        <f t="shared" si="6"/>
        <v>3651.25</v>
      </c>
      <c r="H64" s="9" t="s">
        <v>143</v>
      </c>
      <c r="J64" s="12">
        <v>1.2539999999999998</v>
      </c>
      <c r="K64" s="57">
        <f t="shared" si="0"/>
        <v>1.3104299999999998</v>
      </c>
      <c r="M64" s="12">
        <v>0</v>
      </c>
      <c r="N64" s="56">
        <f t="shared" si="1"/>
        <v>0</v>
      </c>
    </row>
    <row r="65" spans="1:14">
      <c r="A65" s="14"/>
      <c r="B65" s="15" t="s">
        <v>65</v>
      </c>
      <c r="C65" s="9" t="s">
        <v>21</v>
      </c>
      <c r="D65" s="28">
        <v>5572</v>
      </c>
      <c r="E65" s="59">
        <v>10.81</v>
      </c>
      <c r="F65" s="59">
        <v>0</v>
      </c>
      <c r="G65" s="59">
        <f t="shared" si="6"/>
        <v>60233.32</v>
      </c>
      <c r="H65" s="9" t="s">
        <v>143</v>
      </c>
      <c r="J65" s="12">
        <v>10.836649999999999</v>
      </c>
      <c r="K65" s="57">
        <f t="shared" si="0"/>
        <v>11.324299249999997</v>
      </c>
      <c r="M65" s="12">
        <v>0</v>
      </c>
      <c r="N65" s="56">
        <f t="shared" si="1"/>
        <v>0</v>
      </c>
    </row>
    <row r="66" spans="1:14">
      <c r="A66" s="14"/>
      <c r="B66" s="15" t="s">
        <v>66</v>
      </c>
      <c r="C66" s="9" t="s">
        <v>26</v>
      </c>
      <c r="D66" s="5">
        <v>8</v>
      </c>
      <c r="E66" s="59">
        <v>338.51682975</v>
      </c>
      <c r="F66" s="59">
        <v>3216.0980499999996</v>
      </c>
      <c r="G66" s="59">
        <f t="shared" si="6"/>
        <v>28436.919037999996</v>
      </c>
      <c r="H66" s="9" t="s">
        <v>144</v>
      </c>
      <c r="J66" s="12">
        <v>323.93955</v>
      </c>
      <c r="K66" s="57">
        <f t="shared" si="0"/>
        <v>338.51682975</v>
      </c>
      <c r="M66" s="12">
        <v>2923.7254999999996</v>
      </c>
      <c r="N66" s="56">
        <f t="shared" si="1"/>
        <v>3216.0980499999996</v>
      </c>
    </row>
    <row r="67" spans="1:14">
      <c r="A67" s="14"/>
      <c r="B67" s="15" t="s">
        <v>67</v>
      </c>
      <c r="C67" s="9" t="s">
        <v>34</v>
      </c>
      <c r="D67" s="5">
        <v>20</v>
      </c>
      <c r="E67" s="59">
        <v>156.88031149999998</v>
      </c>
      <c r="F67" s="59">
        <v>76.570450000000008</v>
      </c>
      <c r="G67" s="59">
        <f t="shared" si="6"/>
        <v>4669.01523</v>
      </c>
      <c r="H67" s="9" t="s">
        <v>144</v>
      </c>
      <c r="J67" s="12">
        <v>150.12469999999999</v>
      </c>
      <c r="K67" s="57">
        <f t="shared" si="0"/>
        <v>156.88031149999998</v>
      </c>
      <c r="M67" s="12">
        <v>69.609499999999997</v>
      </c>
      <c r="N67" s="56">
        <f t="shared" si="1"/>
        <v>76.570450000000008</v>
      </c>
    </row>
    <row r="68" spans="1:14">
      <c r="A68" s="14"/>
      <c r="B68" s="10" t="s">
        <v>68</v>
      </c>
      <c r="C68" s="8" t="s">
        <v>26</v>
      </c>
      <c r="D68" s="11">
        <v>4</v>
      </c>
      <c r="E68" s="59">
        <v>39.585906249999994</v>
      </c>
      <c r="F68" s="59">
        <v>0</v>
      </c>
      <c r="G68" s="59">
        <f t="shared" si="6"/>
        <v>158.34362499999997</v>
      </c>
      <c r="H68" s="9" t="s">
        <v>141</v>
      </c>
      <c r="J68" s="12">
        <v>37.881249999999994</v>
      </c>
      <c r="K68" s="57">
        <f t="shared" si="0"/>
        <v>39.585906249999994</v>
      </c>
      <c r="M68" s="12">
        <v>0</v>
      </c>
      <c r="N68" s="56">
        <f t="shared" si="1"/>
        <v>0</v>
      </c>
    </row>
    <row r="69" spans="1:14">
      <c r="A69" s="14"/>
      <c r="B69" s="10" t="s">
        <v>69</v>
      </c>
      <c r="C69" s="8" t="s">
        <v>26</v>
      </c>
      <c r="D69" s="11">
        <v>4</v>
      </c>
      <c r="E69" s="59">
        <v>36.834003249999988</v>
      </c>
      <c r="F69" s="59">
        <v>0</v>
      </c>
      <c r="G69" s="59">
        <f t="shared" si="6"/>
        <v>147.33601299999995</v>
      </c>
      <c r="H69" s="9" t="s">
        <v>143</v>
      </c>
      <c r="J69" s="12">
        <v>35.247849999999993</v>
      </c>
      <c r="K69" s="57">
        <f t="shared" si="0"/>
        <v>36.834003249999988</v>
      </c>
      <c r="M69" s="12">
        <v>0</v>
      </c>
      <c r="N69" s="56">
        <f t="shared" si="1"/>
        <v>0</v>
      </c>
    </row>
    <row r="70" spans="1:14">
      <c r="A70" s="14"/>
      <c r="B70" s="10" t="s">
        <v>70</v>
      </c>
      <c r="C70" s="8" t="s">
        <v>26</v>
      </c>
      <c r="D70" s="11">
        <v>15</v>
      </c>
      <c r="E70" s="59">
        <v>84.544575499999993</v>
      </c>
      <c r="F70" s="59">
        <v>0</v>
      </c>
      <c r="G70" s="59">
        <f t="shared" si="6"/>
        <v>1268.1686324999998</v>
      </c>
      <c r="H70" s="9" t="s">
        <v>145</v>
      </c>
      <c r="J70" s="12">
        <v>80.903899999999993</v>
      </c>
      <c r="K70" s="57">
        <f t="shared" si="0"/>
        <v>84.544575499999993</v>
      </c>
      <c r="M70" s="12">
        <v>0</v>
      </c>
      <c r="N70" s="56">
        <f t="shared" si="1"/>
        <v>0</v>
      </c>
    </row>
    <row r="71" spans="1:14" ht="24">
      <c r="A71" s="14"/>
      <c r="B71" s="10" t="s">
        <v>71</v>
      </c>
      <c r="C71" s="8" t="s">
        <v>21</v>
      </c>
      <c r="D71" s="11">
        <v>10</v>
      </c>
      <c r="E71" s="59">
        <v>282.67067124999994</v>
      </c>
      <c r="F71" s="59">
        <v>338.27365000000003</v>
      </c>
      <c r="G71" s="59">
        <f t="shared" si="6"/>
        <v>6209.4432125000003</v>
      </c>
      <c r="H71" s="9" t="s">
        <v>143</v>
      </c>
      <c r="J71" s="12">
        <v>270.49824999999998</v>
      </c>
      <c r="K71" s="57">
        <f t="shared" si="0"/>
        <v>282.67067124999994</v>
      </c>
      <c r="M71" s="12">
        <v>307.5215</v>
      </c>
      <c r="N71" s="56">
        <f t="shared" si="1"/>
        <v>338.27365000000003</v>
      </c>
    </row>
    <row r="72" spans="1:14">
      <c r="A72" s="14"/>
      <c r="B72" s="10" t="s">
        <v>72</v>
      </c>
      <c r="C72" s="8" t="s">
        <v>26</v>
      </c>
      <c r="D72" s="11">
        <v>2</v>
      </c>
      <c r="E72" s="59">
        <v>0</v>
      </c>
      <c r="F72" s="59">
        <v>0</v>
      </c>
      <c r="G72" s="59">
        <f t="shared" si="6"/>
        <v>0</v>
      </c>
      <c r="H72" s="9" t="s">
        <v>143</v>
      </c>
      <c r="J72" s="12">
        <v>0</v>
      </c>
      <c r="K72" s="57">
        <f t="shared" si="0"/>
        <v>0</v>
      </c>
      <c r="M72" s="12">
        <v>0</v>
      </c>
      <c r="N72" s="56">
        <f t="shared" si="1"/>
        <v>0</v>
      </c>
    </row>
    <row r="73" spans="1:14">
      <c r="A73" s="14"/>
      <c r="B73" s="10" t="s">
        <v>73</v>
      </c>
      <c r="C73" s="8" t="s">
        <v>26</v>
      </c>
      <c r="D73" s="11">
        <v>2</v>
      </c>
      <c r="E73" s="59">
        <v>264.02980449999995</v>
      </c>
      <c r="F73" s="59">
        <v>388.06405000000001</v>
      </c>
      <c r="G73" s="59">
        <f t="shared" si="6"/>
        <v>1304.1877089999998</v>
      </c>
      <c r="H73" s="9" t="s">
        <v>143</v>
      </c>
      <c r="J73" s="12">
        <v>252.66009999999997</v>
      </c>
      <c r="K73" s="57">
        <f t="shared" si="0"/>
        <v>264.02980449999995</v>
      </c>
      <c r="M73" s="12">
        <v>352.78549999999996</v>
      </c>
      <c r="N73" s="56">
        <f t="shared" si="1"/>
        <v>388.06405000000001</v>
      </c>
    </row>
    <row r="74" spans="1:14">
      <c r="A74" s="14"/>
      <c r="B74" s="10" t="s">
        <v>74</v>
      </c>
      <c r="C74" s="8" t="s">
        <v>26</v>
      </c>
      <c r="D74" s="11">
        <v>2</v>
      </c>
      <c r="E74" s="59">
        <v>388.90286324999994</v>
      </c>
      <c r="F74" s="59">
        <v>522.17935000000011</v>
      </c>
      <c r="G74" s="59">
        <f t="shared" si="6"/>
        <v>1822.1644265</v>
      </c>
      <c r="H74" s="9" t="s">
        <v>143</v>
      </c>
      <c r="J74" s="12">
        <v>372.15584999999999</v>
      </c>
      <c r="K74" s="57">
        <f t="shared" si="0"/>
        <v>388.90286324999994</v>
      </c>
      <c r="M74" s="12">
        <v>474.70850000000002</v>
      </c>
      <c r="N74" s="56">
        <f t="shared" si="1"/>
        <v>522.17935000000011</v>
      </c>
    </row>
    <row r="75" spans="1:14">
      <c r="A75" s="14"/>
      <c r="B75" s="10" t="s">
        <v>75</v>
      </c>
      <c r="C75" s="8" t="s">
        <v>26</v>
      </c>
      <c r="D75" s="11"/>
      <c r="E75" s="59">
        <v>510.1831597499999</v>
      </c>
      <c r="F75" s="59">
        <v>1188.65725</v>
      </c>
      <c r="G75" s="59">
        <f t="shared" si="6"/>
        <v>0</v>
      </c>
      <c r="H75" s="9"/>
      <c r="J75" s="12">
        <v>488.21354999999994</v>
      </c>
      <c r="K75" s="57">
        <f t="shared" si="0"/>
        <v>510.1831597499999</v>
      </c>
      <c r="M75" s="12">
        <v>1080.5974999999999</v>
      </c>
      <c r="N75" s="56">
        <f t="shared" si="1"/>
        <v>1188.65725</v>
      </c>
    </row>
    <row r="76" spans="1:14">
      <c r="A76" s="14"/>
      <c r="B76" s="10" t="s">
        <v>76</v>
      </c>
      <c r="C76" s="8" t="s">
        <v>26</v>
      </c>
      <c r="D76" s="11">
        <v>4</v>
      </c>
      <c r="E76" s="59">
        <v>187.70817724999998</v>
      </c>
      <c r="F76" s="59">
        <v>823.69209999999998</v>
      </c>
      <c r="G76" s="59">
        <f t="shared" si="6"/>
        <v>4045.6011089999997</v>
      </c>
      <c r="H76" s="9" t="s">
        <v>143</v>
      </c>
      <c r="J76" s="12">
        <v>179.62504999999999</v>
      </c>
      <c r="K76" s="57">
        <f t="shared" si="0"/>
        <v>187.70817724999998</v>
      </c>
      <c r="M76" s="12">
        <v>748.81099999999992</v>
      </c>
      <c r="N76" s="56">
        <f t="shared" si="1"/>
        <v>823.69209999999998</v>
      </c>
    </row>
    <row r="77" spans="1:14">
      <c r="A77" s="14"/>
      <c r="B77" s="10" t="s">
        <v>53</v>
      </c>
      <c r="C77" s="9" t="s">
        <v>34</v>
      </c>
      <c r="D77" s="11">
        <v>25</v>
      </c>
      <c r="E77" s="59">
        <v>69.703955749999992</v>
      </c>
      <c r="F77" s="59">
        <v>43.515999999999998</v>
      </c>
      <c r="G77" s="59">
        <f t="shared" si="6"/>
        <v>2830.4988937499998</v>
      </c>
      <c r="H77" s="9" t="s">
        <v>143</v>
      </c>
      <c r="J77" s="12">
        <v>66.702349999999996</v>
      </c>
      <c r="K77" s="57">
        <f t="shared" si="0"/>
        <v>69.703955749999992</v>
      </c>
      <c r="M77" s="12">
        <v>39.559999999999995</v>
      </c>
      <c r="N77" s="56">
        <f t="shared" si="1"/>
        <v>43.515999999999998</v>
      </c>
    </row>
    <row r="78" spans="1:14">
      <c r="A78" s="14"/>
      <c r="B78" s="10" t="s">
        <v>77</v>
      </c>
      <c r="C78" s="8" t="s">
        <v>26</v>
      </c>
      <c r="D78" s="11">
        <v>1</v>
      </c>
      <c r="E78" s="59">
        <v>460.92191199999991</v>
      </c>
      <c r="F78" s="59">
        <v>24.060299999999998</v>
      </c>
      <c r="G78" s="59">
        <f t="shared" si="6"/>
        <v>484.98221199999989</v>
      </c>
      <c r="H78" s="9" t="s">
        <v>143</v>
      </c>
      <c r="J78" s="12">
        <v>441.07359999999994</v>
      </c>
      <c r="K78" s="57">
        <f t="shared" si="0"/>
        <v>460.92191199999991</v>
      </c>
      <c r="M78" s="12">
        <v>21.872999999999998</v>
      </c>
      <c r="N78" s="56">
        <f t="shared" si="1"/>
        <v>24.060299999999998</v>
      </c>
    </row>
    <row r="79" spans="1:14" s="37" customFormat="1" ht="15.75">
      <c r="A79" s="43" t="s">
        <v>78</v>
      </c>
      <c r="B79" s="45" t="s">
        <v>79</v>
      </c>
      <c r="C79" s="44"/>
      <c r="D79" s="36"/>
      <c r="E79" s="60"/>
      <c r="F79" s="60"/>
      <c r="G79" s="66"/>
      <c r="H79" s="44"/>
      <c r="J79" s="41"/>
      <c r="K79" s="57">
        <f t="shared" si="0"/>
        <v>0</v>
      </c>
      <c r="M79" s="41"/>
      <c r="N79" s="56">
        <f t="shared" si="1"/>
        <v>0</v>
      </c>
    </row>
    <row r="80" spans="1:14">
      <c r="A80" s="14"/>
      <c r="B80" s="19" t="s">
        <v>80</v>
      </c>
      <c r="C80" s="29" t="s">
        <v>81</v>
      </c>
      <c r="D80" s="11">
        <v>22</v>
      </c>
      <c r="E80" s="59">
        <v>7.5568129999999991</v>
      </c>
      <c r="F80" s="59">
        <v>0</v>
      </c>
      <c r="G80" s="59">
        <f t="shared" ref="G80:G85" si="7">(E80+F80)*D80</f>
        <v>166.24988599999998</v>
      </c>
      <c r="H80" s="9" t="s">
        <v>144</v>
      </c>
      <c r="J80" s="12">
        <v>7.2313999999999998</v>
      </c>
      <c r="K80" s="57">
        <f t="shared" si="0"/>
        <v>7.5568129999999991</v>
      </c>
      <c r="M80" s="12">
        <v>0</v>
      </c>
      <c r="N80" s="56">
        <f t="shared" si="1"/>
        <v>0</v>
      </c>
    </row>
    <row r="81" spans="1:14">
      <c r="A81" s="14"/>
      <c r="B81" s="19" t="s">
        <v>82</v>
      </c>
      <c r="C81" s="29" t="s">
        <v>83</v>
      </c>
      <c r="D81" s="11">
        <v>30</v>
      </c>
      <c r="E81" s="59">
        <v>160.03626374999999</v>
      </c>
      <c r="F81" s="59">
        <v>97.025500000000008</v>
      </c>
      <c r="G81" s="59">
        <f t="shared" si="7"/>
        <v>7711.8529125000005</v>
      </c>
      <c r="H81" s="9" t="s">
        <v>144</v>
      </c>
      <c r="J81" s="12">
        <v>153.14474999999999</v>
      </c>
      <c r="K81" s="57">
        <f t="shared" si="0"/>
        <v>160.03626374999999</v>
      </c>
      <c r="M81" s="12">
        <v>88.204999999999998</v>
      </c>
      <c r="N81" s="56">
        <f t="shared" si="1"/>
        <v>97.025500000000008</v>
      </c>
    </row>
    <row r="82" spans="1:14">
      <c r="A82" s="14"/>
      <c r="B82" s="19" t="s">
        <v>84</v>
      </c>
      <c r="C82" s="29" t="s">
        <v>83</v>
      </c>
      <c r="D82" s="11"/>
      <c r="E82" s="59">
        <v>12.951416499999999</v>
      </c>
      <c r="F82" s="59">
        <v>0</v>
      </c>
      <c r="G82" s="59">
        <f t="shared" si="7"/>
        <v>0</v>
      </c>
      <c r="H82" s="9"/>
      <c r="J82" s="12">
        <v>12.393699999999999</v>
      </c>
      <c r="K82" s="57">
        <f t="shared" si="0"/>
        <v>12.951416499999999</v>
      </c>
      <c r="M82" s="12">
        <v>0</v>
      </c>
      <c r="N82" s="56">
        <f t="shared" si="1"/>
        <v>0</v>
      </c>
    </row>
    <row r="83" spans="1:14">
      <c r="A83" s="14"/>
      <c r="B83" s="19" t="s">
        <v>85</v>
      </c>
      <c r="C83" s="29" t="s">
        <v>83</v>
      </c>
      <c r="D83" s="11">
        <v>3</v>
      </c>
      <c r="E83" s="59">
        <v>43.84480374999999</v>
      </c>
      <c r="F83" s="59">
        <v>43.199749999999995</v>
      </c>
      <c r="G83" s="59">
        <f t="shared" si="7"/>
        <v>261.13366124999993</v>
      </c>
      <c r="H83" s="9" t="s">
        <v>144</v>
      </c>
      <c r="J83" s="12">
        <v>41.956749999999992</v>
      </c>
      <c r="K83" s="57">
        <f t="shared" si="0"/>
        <v>43.84480374999999</v>
      </c>
      <c r="M83" s="12">
        <v>39.272499999999994</v>
      </c>
      <c r="N83" s="56">
        <f t="shared" si="1"/>
        <v>43.199749999999995</v>
      </c>
    </row>
    <row r="84" spans="1:14">
      <c r="A84" s="14"/>
      <c r="B84" s="30" t="s">
        <v>86</v>
      </c>
      <c r="C84" s="31" t="s">
        <v>83</v>
      </c>
      <c r="D84" s="11">
        <v>10</v>
      </c>
      <c r="E84" s="59">
        <v>13.377306249999998</v>
      </c>
      <c r="F84" s="59">
        <v>11</v>
      </c>
      <c r="G84" s="59">
        <f t="shared" si="7"/>
        <v>243.77306249999998</v>
      </c>
      <c r="H84" s="9" t="s">
        <v>144</v>
      </c>
      <c r="J84" s="12">
        <v>12.80125</v>
      </c>
      <c r="K84" s="57">
        <f t="shared" ref="K84:K106" si="8">J84*1.045</f>
        <v>13.377306249999998</v>
      </c>
      <c r="M84" s="12">
        <v>10</v>
      </c>
      <c r="N84" s="56">
        <f t="shared" ref="N84:N106" si="9">M84*1.1</f>
        <v>11</v>
      </c>
    </row>
    <row r="85" spans="1:14" ht="24">
      <c r="A85" s="14"/>
      <c r="B85" s="19" t="s">
        <v>87</v>
      </c>
      <c r="C85" s="29" t="s">
        <v>83</v>
      </c>
      <c r="D85" s="11">
        <v>30</v>
      </c>
      <c r="E85" s="59">
        <v>203.33505499999995</v>
      </c>
      <c r="F85" s="59">
        <v>0</v>
      </c>
      <c r="G85" s="59">
        <f t="shared" si="7"/>
        <v>6100.0516499999985</v>
      </c>
      <c r="H85" s="9" t="s">
        <v>144</v>
      </c>
      <c r="J85" s="12">
        <v>194.57899999999998</v>
      </c>
      <c r="K85" s="57">
        <f t="shared" si="8"/>
        <v>203.33505499999995</v>
      </c>
      <c r="M85" s="12">
        <v>0</v>
      </c>
      <c r="N85" s="56">
        <f t="shared" si="9"/>
        <v>0</v>
      </c>
    </row>
    <row r="86" spans="1:14" s="37" customFormat="1" ht="15.75">
      <c r="A86" s="43" t="s">
        <v>88</v>
      </c>
      <c r="B86" s="45" t="s">
        <v>114</v>
      </c>
      <c r="C86" s="44"/>
      <c r="D86" s="36"/>
      <c r="E86" s="60"/>
      <c r="F86" s="60"/>
      <c r="G86" s="66"/>
      <c r="H86" s="46"/>
      <c r="J86" s="41"/>
      <c r="K86" s="57">
        <f t="shared" si="8"/>
        <v>0</v>
      </c>
      <c r="M86" s="41"/>
      <c r="N86" s="56">
        <f t="shared" si="9"/>
        <v>0</v>
      </c>
    </row>
    <row r="87" spans="1:14" s="30" customFormat="1" ht="36">
      <c r="A87" s="6"/>
      <c r="B87" s="10" t="s">
        <v>14</v>
      </c>
      <c r="C87" s="8" t="s">
        <v>15</v>
      </c>
      <c r="D87" s="11">
        <v>90</v>
      </c>
      <c r="E87" s="59">
        <v>9.8173047499999981</v>
      </c>
      <c r="F87" s="59">
        <v>0</v>
      </c>
      <c r="G87" s="59">
        <f>(E87+F87)*D87</f>
        <v>883.55742749999979</v>
      </c>
      <c r="H87" s="13" t="s">
        <v>147</v>
      </c>
      <c r="J87" s="12">
        <v>9.3945499999999988</v>
      </c>
      <c r="K87" s="57">
        <f t="shared" si="8"/>
        <v>9.8173047499999981</v>
      </c>
      <c r="M87" s="12">
        <v>0</v>
      </c>
      <c r="N87" s="56">
        <f t="shared" si="9"/>
        <v>0</v>
      </c>
    </row>
    <row r="88" spans="1:14" s="30" customFormat="1" ht="24">
      <c r="A88" s="6"/>
      <c r="B88" s="10" t="s">
        <v>17</v>
      </c>
      <c r="C88" s="8" t="s">
        <v>16</v>
      </c>
      <c r="D88" s="11">
        <v>10</v>
      </c>
      <c r="E88" s="59">
        <v>21.447370999999997</v>
      </c>
      <c r="F88" s="59">
        <v>0</v>
      </c>
      <c r="G88" s="59">
        <f>(E88+F88)*D88</f>
        <v>214.47370999999998</v>
      </c>
      <c r="H88" s="13" t="s">
        <v>147</v>
      </c>
      <c r="J88" s="12">
        <v>20.523799999999998</v>
      </c>
      <c r="K88" s="57">
        <f t="shared" si="8"/>
        <v>21.447370999999997</v>
      </c>
      <c r="M88" s="12">
        <v>0</v>
      </c>
      <c r="N88" s="56">
        <f t="shared" si="9"/>
        <v>0</v>
      </c>
    </row>
    <row r="89" spans="1:14" s="30" customFormat="1" ht="24">
      <c r="A89" s="14"/>
      <c r="B89" s="10" t="s">
        <v>115</v>
      </c>
      <c r="C89" s="9" t="s">
        <v>34</v>
      </c>
      <c r="D89" s="11">
        <v>25</v>
      </c>
      <c r="E89" s="59">
        <v>46.574866249999992</v>
      </c>
      <c r="F89" s="59">
        <v>0</v>
      </c>
      <c r="G89" s="59">
        <f>(E89+F89)*D89</f>
        <v>1164.3716562499999</v>
      </c>
      <c r="H89" s="9" t="s">
        <v>144</v>
      </c>
      <c r="J89" s="12">
        <v>44.569249999999997</v>
      </c>
      <c r="K89" s="57">
        <f t="shared" si="8"/>
        <v>46.574866249999992</v>
      </c>
      <c r="M89" s="12">
        <v>0</v>
      </c>
      <c r="N89" s="56">
        <f t="shared" si="9"/>
        <v>0</v>
      </c>
    </row>
    <row r="90" spans="1:14" s="30" customFormat="1">
      <c r="A90" s="49"/>
      <c r="B90" s="50" t="s">
        <v>116</v>
      </c>
      <c r="C90" s="9" t="s">
        <v>117</v>
      </c>
      <c r="D90" s="52"/>
      <c r="E90" s="61">
        <v>84.739049999999992</v>
      </c>
      <c r="F90" s="61">
        <v>0</v>
      </c>
      <c r="G90" s="61">
        <f t="shared" ref="G90:G91" si="10">(E90+F90)*D90</f>
        <v>0</v>
      </c>
      <c r="H90" s="54"/>
      <c r="J90" s="53">
        <v>81.09</v>
      </c>
      <c r="K90" s="57">
        <f t="shared" si="8"/>
        <v>84.739049999999992</v>
      </c>
      <c r="M90" s="53">
        <v>0</v>
      </c>
      <c r="N90" s="56">
        <f t="shared" si="9"/>
        <v>0</v>
      </c>
    </row>
    <row r="91" spans="1:14" s="30" customFormat="1" ht="24">
      <c r="A91" s="49"/>
      <c r="B91" s="50" t="s">
        <v>119</v>
      </c>
      <c r="C91" s="51" t="s">
        <v>118</v>
      </c>
      <c r="D91" s="52">
        <v>1.5</v>
      </c>
      <c r="E91" s="61">
        <v>1449.5299499999999</v>
      </c>
      <c r="F91" s="61">
        <v>0</v>
      </c>
      <c r="G91" s="61">
        <f t="shared" si="10"/>
        <v>2174.2949249999997</v>
      </c>
      <c r="H91" s="54" t="s">
        <v>143</v>
      </c>
      <c r="J91" s="53">
        <v>1387.11</v>
      </c>
      <c r="K91" s="57">
        <f t="shared" si="8"/>
        <v>1449.5299499999999</v>
      </c>
      <c r="M91" s="53">
        <v>0</v>
      </c>
      <c r="N91" s="56">
        <f t="shared" si="9"/>
        <v>0</v>
      </c>
    </row>
    <row r="92" spans="1:14" s="30" customFormat="1" ht="36">
      <c r="A92" s="49"/>
      <c r="B92" s="50" t="s">
        <v>120</v>
      </c>
      <c r="C92" s="51" t="s">
        <v>19</v>
      </c>
      <c r="D92" s="52">
        <v>11031.3</v>
      </c>
      <c r="E92" s="61">
        <v>0.67925000000000002</v>
      </c>
      <c r="F92" s="61">
        <v>0</v>
      </c>
      <c r="G92" s="61">
        <f t="shared" ref="G92:G97" si="11">(E92+F92)*D92</f>
        <v>7493.0105249999997</v>
      </c>
      <c r="H92" s="54" t="s">
        <v>146</v>
      </c>
      <c r="J92" s="53">
        <v>0.65</v>
      </c>
      <c r="K92" s="57">
        <f t="shared" si="8"/>
        <v>0.67925000000000002</v>
      </c>
      <c r="M92" s="53">
        <v>0</v>
      </c>
      <c r="N92" s="56">
        <f t="shared" si="9"/>
        <v>0</v>
      </c>
    </row>
    <row r="93" spans="1:14" s="30" customFormat="1" ht="24">
      <c r="A93" s="49"/>
      <c r="B93" s="50" t="s">
        <v>123</v>
      </c>
      <c r="C93" s="51" t="s">
        <v>19</v>
      </c>
      <c r="D93" s="52">
        <v>15531.3</v>
      </c>
      <c r="E93" s="61">
        <v>0.67925000000000002</v>
      </c>
      <c r="F93" s="61">
        <v>0</v>
      </c>
      <c r="G93" s="61">
        <f t="shared" si="11"/>
        <v>10549.635525</v>
      </c>
      <c r="H93" s="54" t="s">
        <v>146</v>
      </c>
      <c r="J93" s="53">
        <v>0.65</v>
      </c>
      <c r="K93" s="57">
        <f t="shared" si="8"/>
        <v>0.67925000000000002</v>
      </c>
      <c r="M93" s="53">
        <v>0</v>
      </c>
      <c r="N93" s="56">
        <f t="shared" si="9"/>
        <v>0</v>
      </c>
    </row>
    <row r="94" spans="1:14" s="30" customFormat="1" ht="24">
      <c r="A94" s="49"/>
      <c r="B94" s="50" t="s">
        <v>121</v>
      </c>
      <c r="C94" s="51" t="s">
        <v>122</v>
      </c>
      <c r="D94" s="52">
        <v>30</v>
      </c>
      <c r="E94" s="61">
        <v>15.173399999999999</v>
      </c>
      <c r="F94" s="62">
        <v>0</v>
      </c>
      <c r="G94" s="67">
        <f t="shared" si="11"/>
        <v>455.202</v>
      </c>
      <c r="H94" s="54" t="s">
        <v>146</v>
      </c>
      <c r="J94" s="53">
        <v>14.52</v>
      </c>
      <c r="K94" s="57">
        <f t="shared" si="8"/>
        <v>15.173399999999999</v>
      </c>
      <c r="M94" s="55">
        <v>0</v>
      </c>
      <c r="N94" s="56">
        <f t="shared" si="9"/>
        <v>0</v>
      </c>
    </row>
    <row r="95" spans="1:14" s="30" customFormat="1">
      <c r="A95" s="49"/>
      <c r="B95" s="50" t="s">
        <v>124</v>
      </c>
      <c r="C95" s="51" t="s">
        <v>19</v>
      </c>
      <c r="D95" s="52">
        <v>1800</v>
      </c>
      <c r="E95" s="61">
        <v>0.47025</v>
      </c>
      <c r="F95" s="61">
        <v>0</v>
      </c>
      <c r="G95" s="61">
        <f t="shared" si="11"/>
        <v>846.45</v>
      </c>
      <c r="H95" s="54" t="s">
        <v>146</v>
      </c>
      <c r="J95" s="53">
        <v>0.45</v>
      </c>
      <c r="K95" s="57">
        <f t="shared" si="8"/>
        <v>0.47025</v>
      </c>
      <c r="M95" s="53">
        <v>0</v>
      </c>
      <c r="N95" s="56">
        <f t="shared" si="9"/>
        <v>0</v>
      </c>
    </row>
    <row r="96" spans="1:14" s="30" customFormat="1">
      <c r="A96" s="49"/>
      <c r="B96" s="50" t="s">
        <v>125</v>
      </c>
      <c r="C96" s="51" t="s">
        <v>19</v>
      </c>
      <c r="D96" s="52"/>
      <c r="E96" s="61">
        <v>0.38664999999999999</v>
      </c>
      <c r="F96" s="61">
        <v>0</v>
      </c>
      <c r="G96" s="61">
        <f t="shared" si="11"/>
        <v>0</v>
      </c>
      <c r="H96" s="54"/>
      <c r="J96" s="53">
        <v>0.37</v>
      </c>
      <c r="K96" s="57">
        <f t="shared" si="8"/>
        <v>0.38664999999999999</v>
      </c>
      <c r="M96" s="53">
        <v>0</v>
      </c>
      <c r="N96" s="56">
        <f t="shared" si="9"/>
        <v>0</v>
      </c>
    </row>
    <row r="97" spans="1:14" s="30" customFormat="1" ht="24">
      <c r="A97" s="49"/>
      <c r="B97" s="50" t="s">
        <v>126</v>
      </c>
      <c r="C97" s="51" t="s">
        <v>19</v>
      </c>
      <c r="D97" s="52">
        <v>2978.25</v>
      </c>
      <c r="E97" s="61">
        <v>0.32394999999999996</v>
      </c>
      <c r="F97" s="62">
        <v>0</v>
      </c>
      <c r="G97" s="67">
        <f t="shared" si="11"/>
        <v>964.80408749999992</v>
      </c>
      <c r="H97" s="54" t="s">
        <v>146</v>
      </c>
      <c r="J97" s="53">
        <v>0.31</v>
      </c>
      <c r="K97" s="57">
        <f t="shared" si="8"/>
        <v>0.32394999999999996</v>
      </c>
      <c r="M97" s="55">
        <v>0</v>
      </c>
      <c r="N97" s="56">
        <f t="shared" si="9"/>
        <v>0</v>
      </c>
    </row>
    <row r="98" spans="1:14" s="37" customFormat="1" ht="15.75">
      <c r="A98" s="43" t="s">
        <v>93</v>
      </c>
      <c r="B98" s="45" t="s">
        <v>89</v>
      </c>
      <c r="C98" s="44"/>
      <c r="D98" s="36"/>
      <c r="E98" s="60"/>
      <c r="F98" s="60"/>
      <c r="G98" s="66"/>
      <c r="H98" s="46"/>
      <c r="J98" s="41"/>
      <c r="K98" s="57">
        <f t="shared" si="8"/>
        <v>0</v>
      </c>
      <c r="M98" s="41"/>
      <c r="N98" s="56">
        <f t="shared" si="9"/>
        <v>0</v>
      </c>
    </row>
    <row r="99" spans="1:14">
      <c r="A99" s="14"/>
      <c r="B99" s="10" t="s">
        <v>90</v>
      </c>
      <c r="C99" s="32" t="s">
        <v>21</v>
      </c>
      <c r="D99" s="11">
        <v>2</v>
      </c>
      <c r="E99" s="59">
        <v>90.092062499999983</v>
      </c>
      <c r="F99" s="59">
        <v>216.70715000000001</v>
      </c>
      <c r="G99" s="59">
        <f>(E99+F99)*D99</f>
        <v>613.59842500000002</v>
      </c>
      <c r="H99" s="9" t="s">
        <v>141</v>
      </c>
      <c r="J99" s="12">
        <v>86.212499999999991</v>
      </c>
      <c r="K99" s="57">
        <f t="shared" si="8"/>
        <v>90.092062499999983</v>
      </c>
      <c r="M99" s="12">
        <v>197.00649999999999</v>
      </c>
      <c r="N99" s="56">
        <f t="shared" si="9"/>
        <v>216.70715000000001</v>
      </c>
    </row>
    <row r="100" spans="1:14">
      <c r="A100" s="14"/>
      <c r="B100" s="10" t="s">
        <v>91</v>
      </c>
      <c r="C100" s="32" t="s">
        <v>21</v>
      </c>
      <c r="D100" s="11">
        <v>32</v>
      </c>
      <c r="E100" s="59">
        <v>38.002469999999988</v>
      </c>
      <c r="F100" s="59">
        <v>5.7304500000000012</v>
      </c>
      <c r="G100" s="59">
        <f>(E100+F100)*D100</f>
        <v>1399.4534399999998</v>
      </c>
      <c r="H100" s="9" t="s">
        <v>141</v>
      </c>
      <c r="J100" s="12">
        <v>36.365999999999993</v>
      </c>
      <c r="K100" s="57">
        <f t="shared" si="8"/>
        <v>38.002469999999988</v>
      </c>
      <c r="M100" s="12">
        <v>5.2095000000000002</v>
      </c>
      <c r="N100" s="56">
        <f t="shared" si="9"/>
        <v>5.7304500000000012</v>
      </c>
    </row>
    <row r="101" spans="1:14">
      <c r="A101" s="14"/>
      <c r="B101" s="10" t="s">
        <v>92</v>
      </c>
      <c r="C101" s="32" t="s">
        <v>19</v>
      </c>
      <c r="D101" s="74">
        <v>7</v>
      </c>
      <c r="E101" s="59">
        <v>67.214138749999989</v>
      </c>
      <c r="F101" s="59">
        <v>19.405100000000001</v>
      </c>
      <c r="G101" s="59">
        <f>(E101+F101)*D101</f>
        <v>606.33467124999993</v>
      </c>
      <c r="H101" s="9" t="s">
        <v>141</v>
      </c>
      <c r="J101" s="12">
        <v>64.319749999999999</v>
      </c>
      <c r="K101" s="57">
        <f t="shared" si="8"/>
        <v>67.214138749999989</v>
      </c>
      <c r="M101" s="12">
        <v>17.640999999999998</v>
      </c>
      <c r="N101" s="56">
        <f t="shared" si="9"/>
        <v>19.405100000000001</v>
      </c>
    </row>
    <row r="102" spans="1:14" s="37" customFormat="1" ht="15.75">
      <c r="A102" s="43" t="s">
        <v>100</v>
      </c>
      <c r="B102" s="45" t="s">
        <v>94</v>
      </c>
      <c r="C102" s="47"/>
      <c r="D102" s="36"/>
      <c r="E102" s="60"/>
      <c r="F102" s="60"/>
      <c r="G102" s="68"/>
      <c r="H102" s="47"/>
      <c r="J102" s="41"/>
      <c r="K102" s="57">
        <f t="shared" si="8"/>
        <v>0</v>
      </c>
      <c r="M102" s="41"/>
      <c r="N102" s="56">
        <f t="shared" si="9"/>
        <v>0</v>
      </c>
    </row>
    <row r="103" spans="1:14">
      <c r="A103" s="6"/>
      <c r="B103" s="10" t="s">
        <v>95</v>
      </c>
      <c r="C103" s="8" t="s">
        <v>19</v>
      </c>
      <c r="D103" s="33"/>
      <c r="E103" s="59">
        <v>0</v>
      </c>
      <c r="F103" s="59">
        <v>0</v>
      </c>
      <c r="G103" s="59">
        <f>(E103+F103)*D103*12</f>
        <v>0</v>
      </c>
      <c r="H103" s="9"/>
      <c r="J103" s="12">
        <v>0</v>
      </c>
      <c r="K103" s="57">
        <f t="shared" si="8"/>
        <v>0</v>
      </c>
      <c r="M103" s="12">
        <v>0</v>
      </c>
      <c r="N103" s="56">
        <f t="shared" si="9"/>
        <v>0</v>
      </c>
    </row>
    <row r="104" spans="1:14">
      <c r="A104" s="6"/>
      <c r="B104" s="10" t="s">
        <v>96</v>
      </c>
      <c r="C104" s="8" t="s">
        <v>97</v>
      </c>
      <c r="D104" s="33"/>
      <c r="E104" s="59">
        <v>0</v>
      </c>
      <c r="F104" s="59">
        <v>0</v>
      </c>
      <c r="G104" s="59">
        <f>(E104+F104)*D104*12</f>
        <v>0</v>
      </c>
      <c r="H104" s="9"/>
      <c r="J104" s="12">
        <v>0</v>
      </c>
      <c r="K104" s="57">
        <f t="shared" si="8"/>
        <v>0</v>
      </c>
      <c r="M104" s="12">
        <v>0</v>
      </c>
      <c r="N104" s="56">
        <f t="shared" si="9"/>
        <v>0</v>
      </c>
    </row>
    <row r="105" spans="1:14">
      <c r="A105" s="6"/>
      <c r="B105" s="10" t="s">
        <v>98</v>
      </c>
      <c r="C105" s="8" t="s">
        <v>19</v>
      </c>
      <c r="D105" s="33"/>
      <c r="E105" s="59">
        <v>0</v>
      </c>
      <c r="F105" s="59">
        <v>0</v>
      </c>
      <c r="G105" s="59">
        <f>(E105+F105)*D105*12</f>
        <v>0</v>
      </c>
      <c r="H105" s="9"/>
      <c r="J105" s="12">
        <v>0</v>
      </c>
      <c r="K105" s="57">
        <f t="shared" si="8"/>
        <v>0</v>
      </c>
      <c r="M105" s="12">
        <v>0</v>
      </c>
      <c r="N105" s="56">
        <f t="shared" si="9"/>
        <v>0</v>
      </c>
    </row>
    <row r="106" spans="1:14">
      <c r="A106" s="6"/>
      <c r="B106" s="10" t="s">
        <v>99</v>
      </c>
      <c r="C106" s="8" t="s">
        <v>26</v>
      </c>
      <c r="D106" s="33"/>
      <c r="E106" s="59">
        <v>0</v>
      </c>
      <c r="F106" s="59">
        <v>0</v>
      </c>
      <c r="G106" s="59">
        <f>(E106+F106)*D106*12</f>
        <v>0</v>
      </c>
      <c r="H106" s="9"/>
      <c r="J106" s="12">
        <v>0</v>
      </c>
      <c r="K106" s="57">
        <f t="shared" si="8"/>
        <v>0</v>
      </c>
      <c r="M106" s="12">
        <v>0</v>
      </c>
      <c r="N106" s="56">
        <f t="shared" si="9"/>
        <v>0</v>
      </c>
    </row>
    <row r="107" spans="1:14" ht="15">
      <c r="A107" s="77"/>
      <c r="B107" s="78" t="s">
        <v>136</v>
      </c>
      <c r="C107" s="79"/>
      <c r="D107" s="80"/>
      <c r="E107" s="81"/>
      <c r="F107" s="81"/>
      <c r="G107" s="81">
        <f>SUM(G19:G106)</f>
        <v>389489.09747349989</v>
      </c>
      <c r="H107" s="82">
        <f>G107/G13/12</f>
        <v>5.4034468917657188</v>
      </c>
      <c r="J107" s="76"/>
      <c r="M107" s="76"/>
      <c r="N107" s="56"/>
    </row>
    <row r="108" spans="1:14">
      <c r="A108" s="6"/>
      <c r="B108" s="83" t="s">
        <v>137</v>
      </c>
      <c r="C108" s="84" t="s">
        <v>19</v>
      </c>
      <c r="D108" s="86">
        <f>G13</f>
        <v>6006.8</v>
      </c>
      <c r="E108" s="87">
        <v>0.35</v>
      </c>
      <c r="F108" s="87">
        <v>0</v>
      </c>
      <c r="G108" s="87">
        <f>D108*E108*12</f>
        <v>25228.560000000001</v>
      </c>
      <c r="H108" s="9"/>
      <c r="J108" s="76"/>
      <c r="M108" s="76"/>
      <c r="N108" s="56"/>
    </row>
    <row r="109" spans="1:14" ht="25.5">
      <c r="A109" s="6"/>
      <c r="B109" s="83" t="s">
        <v>138</v>
      </c>
      <c r="C109" s="84" t="s">
        <v>97</v>
      </c>
      <c r="D109" s="86">
        <f>D108</f>
        <v>6006.8</v>
      </c>
      <c r="E109" s="87">
        <v>0.18</v>
      </c>
      <c r="F109" s="87">
        <v>0</v>
      </c>
      <c r="G109" s="87">
        <f>D109*E109*12</f>
        <v>12974.687999999998</v>
      </c>
      <c r="H109" s="9"/>
      <c r="J109" s="76"/>
      <c r="M109" s="76"/>
      <c r="N109" s="56"/>
    </row>
    <row r="110" spans="1:14" ht="25.5">
      <c r="A110" s="6"/>
      <c r="B110" s="83" t="s">
        <v>139</v>
      </c>
      <c r="C110" s="84" t="s">
        <v>19</v>
      </c>
      <c r="D110" s="86">
        <f>D109</f>
        <v>6006.8</v>
      </c>
      <c r="E110" s="87">
        <v>7.0000000000000007E-2</v>
      </c>
      <c r="F110" s="87">
        <v>0</v>
      </c>
      <c r="G110" s="87">
        <f>D110*E110*12</f>
        <v>5045.7120000000004</v>
      </c>
      <c r="H110" s="9"/>
      <c r="J110" s="76"/>
      <c r="M110" s="76"/>
      <c r="N110" s="56"/>
    </row>
    <row r="111" spans="1:14" ht="25.5">
      <c r="A111" s="6"/>
      <c r="B111" s="83" t="s">
        <v>140</v>
      </c>
      <c r="C111" s="85" t="s">
        <v>26</v>
      </c>
      <c r="D111" s="33"/>
      <c r="E111" s="59">
        <v>1732</v>
      </c>
      <c r="F111" s="59"/>
      <c r="G111" s="59">
        <f>E111*12</f>
        <v>20784</v>
      </c>
      <c r="H111" s="9"/>
      <c r="J111" s="76"/>
      <c r="M111" s="76"/>
      <c r="N111" s="56"/>
    </row>
    <row r="112" spans="1:14" s="37" customFormat="1" ht="15.75">
      <c r="A112" s="43" t="s">
        <v>113</v>
      </c>
      <c r="B112" s="45" t="s">
        <v>101</v>
      </c>
      <c r="C112" s="47"/>
      <c r="D112" s="36"/>
      <c r="E112" s="47"/>
      <c r="F112" s="47"/>
      <c r="G112" s="69">
        <f>G107+G108+G109+G110+G111</f>
        <v>453522.05747349991</v>
      </c>
      <c r="H112" s="47"/>
      <c r="I112" s="37">
        <f>G112/12/G15</f>
        <v>7.9879747193072355</v>
      </c>
      <c r="K112" s="58"/>
    </row>
    <row r="113" spans="1:11" s="37" customFormat="1" ht="24.75">
      <c r="A113" s="43" t="s">
        <v>132</v>
      </c>
      <c r="B113" s="45" t="s">
        <v>133</v>
      </c>
      <c r="C113" s="39" t="s">
        <v>134</v>
      </c>
      <c r="D113" s="36"/>
      <c r="E113" s="47"/>
      <c r="F113" s="47"/>
      <c r="G113" s="69">
        <f>G112/G13/12</f>
        <v>6.2917867732333894</v>
      </c>
      <c r="H113" s="47"/>
      <c r="I113" s="37">
        <f>G113/12/G16</f>
        <v>4.110666910514432E-4</v>
      </c>
      <c r="K113" s="58"/>
    </row>
    <row r="116" spans="1:11">
      <c r="D116" s="90"/>
      <c r="E116" s="90"/>
    </row>
  </sheetData>
  <mergeCells count="2">
    <mergeCell ref="C9:G9"/>
    <mergeCell ref="D116:E116"/>
  </mergeCells>
  <pageMargins left="0.75" right="0.75" top="1" bottom="1" header="0.5" footer="0.5"/>
  <pageSetup paperSize="9" scale="74" orientation="portrait" r:id="rId1"/>
  <headerFooter alignWithMargins="0"/>
  <rowBreaks count="1" manualBreakCount="1">
    <brk id="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заг.12а</vt:lpstr>
      <vt:lpstr>Лист1</vt:lpstr>
      <vt:lpstr>заг.12а!Область_печати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</dc:creator>
  <cp:lastModifiedBy>ЗамГлавногоИнженера</cp:lastModifiedBy>
  <dcterms:created xsi:type="dcterms:W3CDTF">2015-02-03T11:48:00Z</dcterms:created>
  <dcterms:modified xsi:type="dcterms:W3CDTF">2019-04-18T07:36:12Z</dcterms:modified>
</cp:coreProperties>
</file>